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trlProps/ctrlProp2.xml" ContentType="application/vnd.ms-excel.controlproperties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trlProps/ctrlProp3.xml" ContentType="application/vnd.ms-excel.controlproperties+xml"/>
  <Override PartName="/xl/drawings/drawing10.xml" ContentType="application/vnd.openxmlformats-officedocument.drawing+xml"/>
  <Override PartName="/xl/ctrlProps/ctrlProp4.xml" ContentType="application/vnd.ms-excel.controlproperties+xml"/>
  <Override PartName="/xl/charts/chart8.xml" ContentType="application/vnd.openxmlformats-officedocument.drawingml.chart+xml"/>
  <Override PartName="/xl/drawings/drawing11.xml" ContentType="application/vnd.openxmlformats-officedocument.drawingml.chartshapes+xml"/>
  <Override PartName="/xl/charts/chart9.xml" ContentType="application/vnd.openxmlformats-officedocument.drawingml.chart+xml"/>
  <Override PartName="/xl/drawings/drawing12.xml" ContentType="application/vnd.openxmlformats-officedocument.drawingml.chartshapes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drawings/drawing15.xml" ContentType="application/vnd.openxmlformats-officedocument.drawingml.chartshapes+xml"/>
  <Override PartName="/xl/charts/chart15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trlProps/ctrlProp5.xml" ContentType="application/vnd.ms-excel.controlproperties+xml"/>
  <Override PartName="/xl/drawings/drawing18.xml" ContentType="application/vnd.openxmlformats-officedocument.drawing+xml"/>
  <Override PartName="/xl/ctrlProps/ctrlProp6.xml" ContentType="application/vnd.ms-excel.controlproperties+xml"/>
  <Override PartName="/xl/charts/chart16.xml" ContentType="application/vnd.openxmlformats-officedocument.drawingml.chart+xml"/>
  <Override PartName="/xl/drawings/drawing19.xml" ContentType="application/vnd.openxmlformats-officedocument.drawingml.chartshapes+xml"/>
  <Override PartName="/xl/charts/chart17.xml" ContentType="application/vnd.openxmlformats-officedocument.drawingml.chart+xml"/>
  <Override PartName="/xl/drawings/drawing20.xml" ContentType="application/vnd.openxmlformats-officedocument.drawingml.chartshapes+xml"/>
  <Override PartName="/xl/charts/chart18.xml" ContentType="application/vnd.openxmlformats-officedocument.drawingml.chart+xml"/>
  <Override PartName="/xl/drawings/drawing21.xml" ContentType="application/vnd.openxmlformats-officedocument.drawingml.chartshapes+xml"/>
  <Override PartName="/xl/charts/chart19.xml" ContentType="application/vnd.openxmlformats-officedocument.drawingml.chart+xml"/>
  <Override PartName="/xl/drawings/drawing22.xml" ContentType="application/vnd.openxmlformats-officedocument.drawingml.chartshapes+xml"/>
  <Override PartName="/xl/charts/chart20.xml" ContentType="application/vnd.openxmlformats-officedocument.drawingml.chart+xml"/>
  <Override PartName="/xl/drawings/drawing23.xml" ContentType="application/vnd.openxmlformats-officedocument.drawingml.chartshapes+xml"/>
  <Override PartName="/xl/charts/chart21.xml" ContentType="application/vnd.openxmlformats-officedocument.drawingml.chart+xml"/>
  <Override PartName="/xl/drawings/drawing24.xml" ContentType="application/vnd.openxmlformats-officedocument.drawingml.chartshapes+xml"/>
  <Override PartName="/xl/charts/chart22.xml" ContentType="application/vnd.openxmlformats-officedocument.drawingml.chart+xml"/>
  <Override PartName="/xl/drawings/drawing25.xml" ContentType="application/vnd.openxmlformats-officedocument.drawing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diaz\Downloads\"/>
    </mc:Choice>
  </mc:AlternateContent>
  <bookViews>
    <workbookView xWindow="0" yWindow="0" windowWidth="8460" windowHeight="4380" tabRatio="778"/>
  </bookViews>
  <sheets>
    <sheet name="Title Page" sheetId="82" r:id="rId1"/>
    <sheet name="Resumen-Total" sheetId="79" r:id="rId2"/>
    <sheet name="Total Gra." sheetId="86" r:id="rId3"/>
    <sheet name="Resumen Interna" sheetId="78" r:id="rId4"/>
    <sheet name="Interna Gra." sheetId="83" r:id="rId5"/>
    <sheet name="Resumen Externa" sheetId="77" r:id="rId6"/>
    <sheet name="Externa Gra." sheetId="87" r:id="rId7"/>
    <sheet name="Title Data (HIDE)" sheetId="80" state="hidden" r:id="rId8"/>
  </sheets>
  <externalReferences>
    <externalReference r:id="rId9"/>
  </externalReferences>
  <definedNames>
    <definedName name="_xlnm.Print_Area" localSheetId="6">'Externa Gra.'!$A$1:$R$59</definedName>
    <definedName name="_xlnm.Print_Area" localSheetId="4">'Interna Gra.'!$A$1:$R$68</definedName>
    <definedName name="_xlnm.Print_Area" localSheetId="5">'Resumen Externa'!$A$1:$S$60</definedName>
    <definedName name="_xlnm.Print_Area" localSheetId="3">'Resumen Interna'!$B$1:$Q$63</definedName>
    <definedName name="_xlnm.Print_Area" localSheetId="1">'Resumen-Total'!$B$1:$M$91</definedName>
    <definedName name="_xlnm.Print_Area" localSheetId="7">'Title Data (HIDE)'!$D$2:$F$82</definedName>
    <definedName name="_xlnm.Print_Area" localSheetId="0">'Title Page'!$A$1:$O$29</definedName>
    <definedName name="_xlnm.Print_Area" localSheetId="2">'Total Gra.'!$A$1:$S$58</definedName>
  </definedNames>
  <calcPr calcId="977461"/>
</workbook>
</file>

<file path=xl/calcChain.xml><?xml version="1.0" encoding="utf-8"?>
<calcChain xmlns="http://schemas.openxmlformats.org/spreadsheetml/2006/main">
  <c r="B43" i="78" l="1"/>
  <c r="B49" i="78"/>
  <c r="B37" i="78"/>
  <c r="C42" i="78"/>
  <c r="C37" i="78"/>
  <c r="B23" i="78"/>
  <c r="B22" i="78"/>
  <c r="B21" i="78"/>
  <c r="B20" i="78"/>
  <c r="B19" i="78"/>
  <c r="B18" i="78"/>
  <c r="B16" i="78"/>
  <c r="B15" i="78"/>
  <c r="B41" i="78"/>
  <c r="B36" i="78"/>
  <c r="F14" i="78"/>
  <c r="E14" i="78"/>
  <c r="C14" i="78"/>
  <c r="B14" i="78"/>
  <c r="B13" i="78"/>
  <c r="B8" i="78"/>
  <c r="B7" i="78"/>
  <c r="B11" i="78"/>
  <c r="B10" i="78"/>
  <c r="K20" i="79"/>
  <c r="J20" i="79"/>
  <c r="I20" i="79"/>
  <c r="A8" i="82"/>
  <c r="L1" i="80"/>
  <c r="L2" i="80"/>
  <c r="I3" i="80"/>
  <c r="L3" i="80"/>
  <c r="I4" i="80"/>
  <c r="K4" i="80"/>
  <c r="L4" i="80"/>
  <c r="I5" i="80"/>
  <c r="I6" i="80"/>
  <c r="J6" i="80"/>
  <c r="I7" i="80"/>
  <c r="J7" i="80"/>
  <c r="K7" i="80"/>
  <c r="L7" i="80"/>
  <c r="I8" i="80"/>
  <c r="J8" i="80"/>
  <c r="L8" i="80"/>
  <c r="I9" i="80"/>
  <c r="I12" i="80"/>
  <c r="I14" i="80"/>
  <c r="K14" i="80"/>
  <c r="L14" i="80"/>
  <c r="I15" i="80"/>
  <c r="K15" i="80"/>
  <c r="L15" i="80"/>
  <c r="I16" i="80"/>
  <c r="K16" i="80"/>
  <c r="L16" i="80"/>
  <c r="I17" i="80"/>
  <c r="K17" i="80"/>
  <c r="L17" i="80"/>
  <c r="C196" i="80"/>
  <c r="C197" i="80"/>
  <c r="C200" i="80"/>
  <c r="C201" i="80"/>
  <c r="C202" i="80"/>
  <c r="C204" i="80"/>
  <c r="C205" i="80"/>
  <c r="C208" i="80"/>
  <c r="C209" i="80"/>
  <c r="B7" i="77"/>
  <c r="B8" i="77"/>
  <c r="B9" i="77"/>
  <c r="B10" i="77"/>
  <c r="B12" i="77"/>
  <c r="H12" i="77"/>
  <c r="B13" i="77"/>
  <c r="C13" i="77"/>
  <c r="E13" i="77"/>
  <c r="H13" i="77"/>
  <c r="I13" i="77"/>
  <c r="O13" i="77"/>
  <c r="P13" i="77"/>
  <c r="B21" i="77"/>
  <c r="B22" i="77"/>
  <c r="B23" i="77"/>
  <c r="B29" i="77"/>
  <c r="B30" i="77"/>
  <c r="B31" i="77"/>
  <c r="B32" i="77"/>
  <c r="B33" i="77"/>
  <c r="B34" i="77"/>
  <c r="B37" i="77"/>
  <c r="B40" i="77"/>
  <c r="B41" i="77"/>
  <c r="B42" i="77"/>
  <c r="B43" i="77"/>
  <c r="B44" i="77"/>
  <c r="B7" i="83"/>
  <c r="A71" i="83"/>
  <c r="B7" i="86"/>
  <c r="V13" i="86"/>
  <c r="V14" i="86"/>
  <c r="V15" i="86"/>
  <c r="V16" i="86"/>
  <c r="X21" i="86"/>
  <c r="Y21" i="86"/>
  <c r="Z21" i="86"/>
  <c r="X22" i="86"/>
  <c r="Y22" i="86"/>
  <c r="Z22" i="86"/>
  <c r="X23" i="86"/>
  <c r="Y23" i="86"/>
  <c r="Z23" i="86"/>
  <c r="X24" i="86"/>
  <c r="Y24" i="86"/>
  <c r="Z24" i="86"/>
  <c r="X25" i="86"/>
  <c r="Y25" i="86"/>
  <c r="Z25" i="86"/>
  <c r="X26" i="86"/>
  <c r="Y26" i="86"/>
  <c r="Z26" i="86"/>
  <c r="X27" i="86"/>
  <c r="Y27" i="86"/>
  <c r="Z27" i="86"/>
  <c r="X28" i="86"/>
  <c r="Y28" i="86"/>
  <c r="Z28" i="86"/>
  <c r="X29" i="86"/>
  <c r="Y29" i="86"/>
  <c r="Z29" i="86"/>
  <c r="X30" i="86"/>
  <c r="Y30" i="86"/>
  <c r="Z30" i="86"/>
  <c r="X31" i="86"/>
  <c r="Y31" i="86"/>
  <c r="Z31" i="86"/>
  <c r="X32" i="86"/>
  <c r="Y32" i="86"/>
  <c r="Z32" i="86"/>
  <c r="X33" i="86"/>
  <c r="Y33" i="86"/>
  <c r="Z33" i="86"/>
  <c r="X34" i="86"/>
  <c r="Y34" i="86"/>
  <c r="Z34" i="86"/>
  <c r="X35" i="86"/>
  <c r="Y35" i="86"/>
  <c r="Z35" i="86"/>
  <c r="X36" i="86"/>
  <c r="Y36" i="86"/>
  <c r="Z36" i="86"/>
  <c r="X37" i="86"/>
  <c r="Y37" i="86"/>
  <c r="Z37" i="86"/>
  <c r="X38" i="86"/>
  <c r="Y38" i="86"/>
  <c r="Z38" i="86"/>
  <c r="X39" i="86"/>
  <c r="Y39" i="86"/>
  <c r="Z39" i="86"/>
  <c r="X40" i="86"/>
  <c r="Y40" i="86"/>
  <c r="Z40" i="86"/>
  <c r="X41" i="86"/>
  <c r="Y41" i="86"/>
  <c r="Z41" i="86"/>
  <c r="X42" i="86"/>
  <c r="Y42" i="86"/>
  <c r="Z42" i="86"/>
  <c r="X43" i="86"/>
  <c r="Y43" i="86"/>
  <c r="Z43" i="86"/>
  <c r="X44" i="86"/>
  <c r="Y44" i="86"/>
  <c r="Z44" i="86"/>
  <c r="X45" i="86"/>
  <c r="Y45" i="86"/>
  <c r="Z45" i="86"/>
  <c r="X46" i="86"/>
  <c r="Y46" i="86"/>
  <c r="Z46" i="86"/>
  <c r="X47" i="86"/>
  <c r="Y47" i="86"/>
  <c r="Z47" i="86"/>
  <c r="X48" i="86"/>
  <c r="Y48" i="86"/>
  <c r="Z48" i="86"/>
  <c r="X49" i="86"/>
  <c r="Y49" i="86"/>
  <c r="Z49" i="86"/>
  <c r="X50" i="86"/>
  <c r="Y50" i="86"/>
  <c r="Z50" i="86"/>
  <c r="X51" i="86"/>
  <c r="Y51" i="86"/>
  <c r="Z51" i="86"/>
  <c r="X52" i="86"/>
  <c r="Y52" i="86"/>
  <c r="Z52" i="86"/>
  <c r="X53" i="86"/>
  <c r="Y53" i="86"/>
  <c r="Z53" i="86"/>
  <c r="X54" i="86"/>
  <c r="Y54" i="86"/>
  <c r="Z54" i="86"/>
  <c r="X55" i="86"/>
  <c r="Y55" i="86"/>
  <c r="Z55" i="86"/>
  <c r="X56" i="86"/>
  <c r="Y56" i="86"/>
  <c r="Z56" i="86"/>
  <c r="A57" i="86"/>
  <c r="X57" i="86"/>
  <c r="Y57" i="86"/>
  <c r="Z57" i="86"/>
  <c r="A58" i="86"/>
  <c r="X58" i="86"/>
  <c r="Y58" i="86"/>
  <c r="Z58" i="86"/>
  <c r="X59" i="86"/>
  <c r="Y59" i="86"/>
  <c r="Z59" i="86"/>
  <c r="X60" i="86"/>
  <c r="Y60" i="86"/>
  <c r="Z60" i="86"/>
  <c r="X61" i="86"/>
  <c r="Y61" i="86"/>
  <c r="Z61" i="86"/>
  <c r="B7" i="79"/>
  <c r="B9" i="79"/>
  <c r="B10" i="79"/>
  <c r="B13" i="79"/>
  <c r="I13" i="79"/>
  <c r="B14" i="79"/>
  <c r="C14" i="79"/>
  <c r="E14" i="79"/>
  <c r="I14" i="79"/>
  <c r="J14" i="79"/>
  <c r="K14" i="79"/>
  <c r="B15" i="79"/>
  <c r="B16" i="79"/>
  <c r="B20" i="79"/>
  <c r="C21" i="79"/>
  <c r="E21" i="79"/>
  <c r="B22" i="79"/>
  <c r="C22" i="79"/>
  <c r="E22" i="79"/>
  <c r="B30" i="79"/>
  <c r="B31" i="79"/>
  <c r="B33" i="79"/>
  <c r="C34" i="79"/>
  <c r="E34" i="79"/>
  <c r="B35" i="79"/>
  <c r="C35" i="79"/>
  <c r="E35" i="79"/>
  <c r="B36" i="79"/>
  <c r="B37" i="79"/>
  <c r="B43" i="79"/>
  <c r="H43" i="79"/>
  <c r="B44" i="79"/>
  <c r="H44" i="79"/>
  <c r="B45" i="79"/>
  <c r="C45" i="79"/>
  <c r="D45" i="79"/>
  <c r="H45" i="79"/>
  <c r="I45" i="79"/>
  <c r="J45" i="79"/>
  <c r="B91" i="79"/>
  <c r="D10" i="82"/>
  <c r="H10" i="82"/>
  <c r="D12" i="82"/>
  <c r="H12" i="82"/>
  <c r="D14" i="82"/>
  <c r="H14" i="82"/>
  <c r="D16" i="82"/>
  <c r="H16" i="82"/>
  <c r="H17" i="82"/>
  <c r="H18" i="82"/>
  <c r="D20" i="82"/>
  <c r="H20" i="82"/>
  <c r="D22" i="82"/>
  <c r="H22" i="82"/>
  <c r="L9" i="80"/>
  <c r="K8" i="80"/>
</calcChain>
</file>

<file path=xl/sharedStrings.xml><?xml version="1.0" encoding="utf-8"?>
<sst xmlns="http://schemas.openxmlformats.org/spreadsheetml/2006/main" count="558" uniqueCount="393">
  <si>
    <t>USD</t>
  </si>
  <si>
    <t>Vida Media (años)</t>
  </si>
  <si>
    <t>Indicadores</t>
  </si>
  <si>
    <t>Total</t>
  </si>
  <si>
    <t>Externa</t>
  </si>
  <si>
    <t>COP</t>
  </si>
  <si>
    <t>UVR</t>
  </si>
  <si>
    <t>USD millones</t>
  </si>
  <si>
    <t>COP millones</t>
  </si>
  <si>
    <t>Fuentes</t>
  </si>
  <si>
    <t xml:space="preserve">BID                            </t>
  </si>
  <si>
    <t xml:space="preserve">BIRF                          </t>
  </si>
  <si>
    <t>TRD</t>
  </si>
  <si>
    <t>CAF</t>
  </si>
  <si>
    <t>Fecha corte</t>
  </si>
  <si>
    <t>USD / EUR</t>
  </si>
  <si>
    <t>JPY / USD</t>
  </si>
  <si>
    <t>COP / USD</t>
  </si>
  <si>
    <t>DTF EA</t>
  </si>
  <si>
    <t>IPC 12 meses</t>
  </si>
  <si>
    <t>EUR</t>
  </si>
  <si>
    <t>Variable</t>
  </si>
  <si>
    <t>UVR (COP)</t>
  </si>
  <si>
    <t>Devaluación 12 m</t>
  </si>
  <si>
    <t>Intereses</t>
  </si>
  <si>
    <t>Composición por fuente</t>
  </si>
  <si>
    <t>Vida media</t>
  </si>
  <si>
    <t>TES</t>
  </si>
  <si>
    <t>N.D.</t>
  </si>
  <si>
    <t>Duración  de TES</t>
  </si>
  <si>
    <t>COP IPC</t>
  </si>
  <si>
    <t>IPC</t>
  </si>
  <si>
    <t>DTF</t>
  </si>
  <si>
    <t>Otros</t>
  </si>
  <si>
    <t>VAR BID SCFU</t>
  </si>
  <si>
    <t>Bonos</t>
  </si>
  <si>
    <t>Total GNC</t>
  </si>
  <si>
    <t xml:space="preserve">   BID </t>
  </si>
  <si>
    <t>BIRF</t>
  </si>
  <si>
    <t>Tasa VARBID</t>
  </si>
  <si>
    <t>Tasa VARBID SCFU</t>
  </si>
  <si>
    <t xml:space="preserve">* PIB proyectado por DGPM - MHCP </t>
  </si>
  <si>
    <t>Duración (años)</t>
  </si>
  <si>
    <t>Ponderado</t>
  </si>
  <si>
    <t>Tipo de interés</t>
  </si>
  <si>
    <t>TASA VAR BID</t>
  </si>
  <si>
    <t>As of Date</t>
  </si>
  <si>
    <t>Total Local Currency</t>
  </si>
  <si>
    <t>Interest Rate Structure</t>
  </si>
  <si>
    <t>Variable Rate</t>
  </si>
  <si>
    <t>Total Foreign Currency</t>
  </si>
  <si>
    <t>COP Millions</t>
  </si>
  <si>
    <t>*GDP projected by DGPM - MHCP</t>
  </si>
  <si>
    <t>External</t>
  </si>
  <si>
    <t>USD Millions</t>
  </si>
  <si>
    <t>Provided by: Risk Subdirectorate - DGCPTN</t>
  </si>
  <si>
    <t>Indicators</t>
  </si>
  <si>
    <t>Average Coupon in USD</t>
  </si>
  <si>
    <t>Average Coupon in COP</t>
  </si>
  <si>
    <t>Median Maturity (Years)</t>
  </si>
  <si>
    <t>Sources</t>
  </si>
  <si>
    <t>External Bonds</t>
  </si>
  <si>
    <t>Other External Debt</t>
  </si>
  <si>
    <t>Composition by Source</t>
  </si>
  <si>
    <t>Composition by Denomination</t>
  </si>
  <si>
    <t>Composition by Rate Structure</t>
  </si>
  <si>
    <t>COP Fixed</t>
  </si>
  <si>
    <t>IPC COP</t>
  </si>
  <si>
    <t>Others</t>
  </si>
  <si>
    <t>Median Maturity</t>
  </si>
  <si>
    <t>TES Duration</t>
  </si>
  <si>
    <t>90-180-360 Days</t>
  </si>
  <si>
    <t>Fixed COP</t>
  </si>
  <si>
    <t>Weighted Average</t>
  </si>
  <si>
    <t>GNC Total Internal</t>
  </si>
  <si>
    <t>Debt Service</t>
  </si>
  <si>
    <t>GNC Gross Debt Profile - External (1)</t>
  </si>
  <si>
    <t>Average Coupon</t>
  </si>
  <si>
    <t>Average Maturity (Years)</t>
  </si>
  <si>
    <t>Duration (Years)</t>
  </si>
  <si>
    <t>Composition by Interest Rate Structure</t>
  </si>
  <si>
    <t>Fixed Rate</t>
  </si>
  <si>
    <t>VARBID Rate</t>
  </si>
  <si>
    <t>VARBID SCFU Rate</t>
  </si>
  <si>
    <t>Composition by Financing Source</t>
  </si>
  <si>
    <t>Bonds</t>
  </si>
  <si>
    <t>BID</t>
  </si>
  <si>
    <t>Cifras en COP millones</t>
  </si>
  <si>
    <t>Figures in COP Millions</t>
  </si>
  <si>
    <t>YEN / USD</t>
  </si>
  <si>
    <t>Produced by: Risk Management Office - DGCPTN</t>
  </si>
  <si>
    <t>GNC Total External</t>
  </si>
  <si>
    <t>Variable Rate BID</t>
  </si>
  <si>
    <t>Variable BID SCFU</t>
  </si>
  <si>
    <t>Internal (1)</t>
  </si>
  <si>
    <t xml:space="preserve">Interna (1) </t>
  </si>
  <si>
    <t>Elaborado por: Subdirección de Riesgo - DGCPTN</t>
  </si>
  <si>
    <t>GNC Internal Gross Debt Profile (1)</t>
  </si>
  <si>
    <t>COP Billions*</t>
  </si>
  <si>
    <t>COP billones*</t>
  </si>
  <si>
    <t>Non-TES</t>
  </si>
  <si>
    <t>No TES</t>
  </si>
  <si>
    <t>Maturity Profile</t>
  </si>
  <si>
    <t>Perfil de vencimientos</t>
  </si>
  <si>
    <t>Period</t>
  </si>
  <si>
    <t>Periodo</t>
  </si>
  <si>
    <t>%</t>
  </si>
  <si>
    <t>Moneda</t>
  </si>
  <si>
    <t>Currency</t>
  </si>
  <si>
    <t>Indicator</t>
  </si>
  <si>
    <t>Indicador</t>
  </si>
  <si>
    <t>Composición por denominación</t>
  </si>
  <si>
    <t>Composición por tasa</t>
  </si>
  <si>
    <t>Servicio de deuda</t>
  </si>
  <si>
    <t>Debt Consolidation Table</t>
  </si>
  <si>
    <t>English</t>
  </si>
  <si>
    <t>Others*</t>
  </si>
  <si>
    <t>Otros*</t>
  </si>
  <si>
    <t>Bonos Fogafin</t>
  </si>
  <si>
    <t>Fogafin Bonds</t>
  </si>
  <si>
    <t>Balance by Source</t>
  </si>
  <si>
    <t>Saldo por fuente</t>
  </si>
  <si>
    <t>Balance by Interest Structure</t>
  </si>
  <si>
    <t>Saldo por tipo de deuda</t>
  </si>
  <si>
    <t>Balance by Denomination</t>
  </si>
  <si>
    <t>Saldo por denominación</t>
  </si>
  <si>
    <t xml:space="preserve">*COP 1 Billion = 1 000 000 000 000 </t>
  </si>
  <si>
    <t xml:space="preserve">*COP 1 billón = 1 000 000 000 000 </t>
  </si>
  <si>
    <t>Total moneda local</t>
  </si>
  <si>
    <t xml:space="preserve">Bonos    </t>
  </si>
  <si>
    <t>Total externa GNC</t>
  </si>
  <si>
    <t>Composición por fuentes de financiamiento</t>
  </si>
  <si>
    <t>Tasa fija</t>
  </si>
  <si>
    <t>Tasa variable</t>
  </si>
  <si>
    <t>Composición por tipo de interés</t>
  </si>
  <si>
    <t>Cupón promedio</t>
  </si>
  <si>
    <t>Perfil deuda externa bruta GNC (1)</t>
  </si>
  <si>
    <t>Total interna GNC</t>
  </si>
  <si>
    <t>COP fija</t>
  </si>
  <si>
    <t>Total moneda extranjera</t>
  </si>
  <si>
    <t>Risk Management Office</t>
  </si>
  <si>
    <t>Directorate of Public Credit and National Treasury</t>
  </si>
  <si>
    <t>Ministry of Finance and Public Credit, Colombia</t>
  </si>
  <si>
    <t>Perfil deuda interna bruta GNC (1)</t>
  </si>
  <si>
    <t>Otros deuda externa</t>
  </si>
  <si>
    <t>Short-term TES</t>
  </si>
  <si>
    <t>Long-term TES</t>
  </si>
  <si>
    <t>Vida media (años)</t>
  </si>
  <si>
    <t>Cupón promedio en USD</t>
  </si>
  <si>
    <t>Cupón promedio en COP</t>
  </si>
  <si>
    <t>(1)  Deuda interna bruta ajustada sin incluir el rezago presupuestal ni deuda pensional (Documento Asesores CONFIS 22002)</t>
  </si>
  <si>
    <t>TES corto plazo</t>
  </si>
  <si>
    <t>TES largo plazo</t>
  </si>
  <si>
    <t>Devaluación 12 meses</t>
  </si>
  <si>
    <t>12-month Devaluation</t>
  </si>
  <si>
    <t>90-180-360 días</t>
  </si>
  <si>
    <t>Subdirección de Riesgo - DGCPTN</t>
  </si>
  <si>
    <t>Ministerio de Hacienda y Crédito Público, Colombia</t>
  </si>
  <si>
    <t>Title Page</t>
  </si>
  <si>
    <t>Mensualmente</t>
  </si>
  <si>
    <t>Monthly</t>
  </si>
  <si>
    <t>Contents:</t>
  </si>
  <si>
    <t>Contenido:</t>
  </si>
  <si>
    <t>Publication Frequency:</t>
  </si>
  <si>
    <t>Sources:</t>
  </si>
  <si>
    <t>Fuentes:</t>
  </si>
  <si>
    <t>Virtual Location:</t>
  </si>
  <si>
    <t>http://www.irc.gov.co</t>
  </si>
  <si>
    <t>Frecuencia de producción:</t>
  </si>
  <si>
    <t>Ubicación virtual:</t>
  </si>
  <si>
    <t>Fecha de última revisión de formato:</t>
  </si>
  <si>
    <t>Date of Last Format Revision:</t>
  </si>
  <si>
    <t>Comprehensive information about the structure and profile of Colombian public debt</t>
  </si>
  <si>
    <t>Información comprensiva de la estructura y perfil de la deuda pública de Colombia</t>
  </si>
  <si>
    <t>Floating Rate</t>
  </si>
  <si>
    <t>12-month CPI</t>
  </si>
  <si>
    <t>Español</t>
  </si>
  <si>
    <t>Resumen-Total</t>
  </si>
  <si>
    <t>Section 1- Overview</t>
  </si>
  <si>
    <t>Section 2 - Amortizations</t>
  </si>
  <si>
    <t>Section 2 - Footnotes</t>
  </si>
  <si>
    <t>External Debt Amortization Profile</t>
  </si>
  <si>
    <t>Perfil de amortizaciones de deuda externa</t>
  </si>
  <si>
    <t>Section 3 - Footnotes</t>
  </si>
  <si>
    <t>Section 4 - Indicators</t>
  </si>
  <si>
    <t>Section 0 - Header</t>
  </si>
  <si>
    <t>Debt Balance</t>
  </si>
  <si>
    <t>Debt Denomination</t>
  </si>
  <si>
    <t>Saldo de deuda</t>
  </si>
  <si>
    <t>Denominación de deuda</t>
  </si>
  <si>
    <t>Bonos externos</t>
  </si>
  <si>
    <t>Section 1 - Overview</t>
  </si>
  <si>
    <t>Section 3 - Maturity Profile</t>
  </si>
  <si>
    <t>Interest Payments</t>
  </si>
  <si>
    <t>Resumen Interna</t>
  </si>
  <si>
    <t>Resumen Externa</t>
  </si>
  <si>
    <t>(1) Adusted Gross Internal Debt including neither the remaining budget nor pension debt (Documento Asesores CONFIS 2/2002)</t>
  </si>
  <si>
    <t>Figures in USD Millions</t>
  </si>
  <si>
    <t>Cifras en USD millones</t>
  </si>
  <si>
    <t>Source</t>
  </si>
  <si>
    <t>Fuente</t>
  </si>
  <si>
    <t>English/Spanish</t>
  </si>
  <si>
    <t>Fecha Corte</t>
  </si>
  <si>
    <t>Section 3 - Amortizations</t>
  </si>
  <si>
    <t>Balance</t>
  </si>
  <si>
    <t>Saldo</t>
  </si>
  <si>
    <t>Resumen de deuda en COP y USD</t>
  </si>
  <si>
    <t>Summary of Debt in COP and USD</t>
  </si>
  <si>
    <t>Section 1: Chart Number Conventions</t>
  </si>
  <si>
    <t>Display</t>
  </si>
  <si>
    <t>Units Display for Charts</t>
  </si>
  <si>
    <t>Intern Graph</t>
  </si>
  <si>
    <t>Créditos Interfondos</t>
  </si>
  <si>
    <t>Interfund Credits</t>
  </si>
  <si>
    <t>(2) Amortizations correspond to both disbursed and non-disbursed approved credits.</t>
  </si>
  <si>
    <t>(2) Las amortizaciones corresponden a créditos firmados desembolsados y no desembolsados.</t>
  </si>
  <si>
    <t>Más Bonos Pensionales</t>
  </si>
  <si>
    <t>Plus Pension Bonds</t>
  </si>
  <si>
    <t>Plus Valor Cte Bonds</t>
  </si>
  <si>
    <t xml:space="preserve">Other Assumptions </t>
  </si>
  <si>
    <t xml:space="preserve">Otros asumidas </t>
  </si>
  <si>
    <t xml:space="preserve">Other Bonds </t>
  </si>
  <si>
    <t xml:space="preserve">Otros bonos </t>
  </si>
  <si>
    <t xml:space="preserve">Otros </t>
  </si>
  <si>
    <t>Duration (Years) (3)</t>
  </si>
  <si>
    <t>Duración (años) (3)</t>
  </si>
  <si>
    <t>Other Internal Debt</t>
  </si>
  <si>
    <t>Otros deuda interna</t>
  </si>
  <si>
    <t>(6) Internal gross debt excluding remaining budget (Document Asesores CONFIS 2/2002)</t>
  </si>
  <si>
    <t>(6) Deuda Interna Bruta sin incluir el rezago presupuestal (Documento Asesores CONFIS 2/2002)</t>
  </si>
  <si>
    <t>(5) Internal Gross Debt Adjusted excluding remaining budget and pension debt (Document Asesores CONFIS 2/2002)</t>
  </si>
  <si>
    <t>(5)  Deuda Interna Bruta Ajustada sin incluir el rezago presupuestal ni deuda pensional (Documento Asesores CONFIS 2/2002)</t>
  </si>
  <si>
    <t>Composition by Currency</t>
  </si>
  <si>
    <t xml:space="preserve">Composición por moneda </t>
  </si>
  <si>
    <t>Cambios:</t>
  </si>
  <si>
    <t>Quitamos la referencia (1) del título y cambiamos el nombre a Perfil deuda interna GNC</t>
  </si>
  <si>
    <t>GNC Internal Debt Profile</t>
  </si>
  <si>
    <t>Cambios</t>
  </si>
  <si>
    <t>Quitamos la referencia (1) y bruta del título</t>
  </si>
  <si>
    <t>GNC External Debt Profile</t>
  </si>
  <si>
    <t>Total Gra.</t>
  </si>
  <si>
    <t>(1) Corresponds to zero coupon TES, negotiated by discount, with maturities at time of issue of 90 to 360 days.</t>
  </si>
  <si>
    <t>(1) Corresponde titulos colocados al descuento sin cúpon y con un plazo de vencimiento de 90 a 364 días</t>
  </si>
  <si>
    <t xml:space="preserve">(2) Corresponds to TES denominated in pesos, dollars, or real value units, at fixed or variable rate, with maturities at time of issue of issue greater than 1 year. </t>
  </si>
  <si>
    <t>(2) Corresponde a TES denominados en pesos, dólares o unidades de valor real, a tasa fija o variable, con un plazo hasta su vencimiento al momento de la emisión de más de 1 año.</t>
  </si>
  <si>
    <t>(4) Adjusted Internal Gross Debt excluding remaining budget and pension debt (Document Asesores CONFIS 2/2002)</t>
  </si>
  <si>
    <t>(4)  Deuda Interna Bruta Ajustada sin incluir el rezago presupuestal ni deuda pensional (Documento Asesores CONFIS 2/2002)</t>
  </si>
  <si>
    <t>(5) Internal Gross Debt excluding remaining budget (Document Asesores CONFIS 2/2002)</t>
  </si>
  <si>
    <t>(5) Deuda Interna Bruta sin incluir el rezago presupuestal (Documento Asesores CONFIS 2/2002)</t>
  </si>
  <si>
    <t>Internal</t>
  </si>
  <si>
    <t>Interna</t>
  </si>
  <si>
    <t>*COP Billions</t>
  </si>
  <si>
    <t>*COP billones</t>
  </si>
  <si>
    <t>Summary by Type of Debt</t>
  </si>
  <si>
    <t>Resumen por tipo de deuda</t>
  </si>
  <si>
    <t>Composición por moneda</t>
  </si>
  <si>
    <t>USD Billions**</t>
  </si>
  <si>
    <t>USD billones**</t>
  </si>
  <si>
    <t>**USD 1 Billion = 1 000 000 000</t>
  </si>
  <si>
    <t>**USD 1 billón = 1 000 000 000</t>
  </si>
  <si>
    <t>USD Maturity Profile</t>
  </si>
  <si>
    <t>Perfil de Vencimientos en COP</t>
  </si>
  <si>
    <t>Perfil de Vencimientos en USD</t>
  </si>
  <si>
    <t>COP Maturity Profile</t>
  </si>
  <si>
    <t>Saldo en COP</t>
  </si>
  <si>
    <t>Balance in USD</t>
  </si>
  <si>
    <t>Saldo en USD</t>
  </si>
  <si>
    <t>Balance in COP</t>
  </si>
  <si>
    <t>Total Debt Amortization Profile in USD</t>
  </si>
  <si>
    <t>Total Debt Amortization Profile in COP</t>
  </si>
  <si>
    <t>Perfil de amortizaciones de deuda total en COP</t>
  </si>
  <si>
    <t>Perfil de amortizaciones de deuda total en USD</t>
  </si>
  <si>
    <t>Bonds Balance</t>
  </si>
  <si>
    <t>Balance en bonos</t>
  </si>
  <si>
    <t>Total Balance</t>
  </si>
  <si>
    <t>Saldo total</t>
  </si>
  <si>
    <t>(6) Interfund Credits are included in current year maturities</t>
  </si>
  <si>
    <t>Pagarés de Tesorería</t>
  </si>
  <si>
    <t>COP Fija</t>
  </si>
  <si>
    <t xml:space="preserve">Dirección General de Crédito Público y Tesoro Nacional </t>
  </si>
  <si>
    <t>Fecha corte variables</t>
  </si>
  <si>
    <t>As of Date for variables</t>
  </si>
  <si>
    <t>(3) Información preliminar del Informe de Cuadre Mensual de Cuentas de julio 2010 - Fuente: Banco de la República</t>
  </si>
  <si>
    <r>
      <t xml:space="preserve">(3) Preliminary information from the Informe de Cuadre Mansual de Cuentas from july of 2010 </t>
    </r>
    <r>
      <rPr>
        <i/>
        <sz val="10"/>
        <rFont val="Arial Narrow"/>
        <family val="2"/>
      </rPr>
      <t>Source: Banco de la República</t>
    </r>
  </si>
  <si>
    <t>(6) Los pagarés de tesorería están incluidos en vencimientos del año actual</t>
  </si>
  <si>
    <t>Otras deudas</t>
  </si>
  <si>
    <t>Other Debts</t>
  </si>
  <si>
    <t>Más Bonos Valor Constante</t>
  </si>
  <si>
    <t>IPC ing. medios</t>
  </si>
  <si>
    <t>Miles de Millones de pesos</t>
  </si>
  <si>
    <t>Cupón Promedio en USD</t>
  </si>
  <si>
    <t>Cupón Promedio en COP</t>
  </si>
  <si>
    <t xml:space="preserve">Bonos Externos                      </t>
  </si>
  <si>
    <t>TES corto plazo (1)</t>
  </si>
  <si>
    <t>TES largo plazo (2)</t>
  </si>
  <si>
    <t>Ley 546 (3)</t>
  </si>
  <si>
    <t>TRD (3)</t>
  </si>
  <si>
    <t>B de paz (3)</t>
  </si>
  <si>
    <t>B de seguridad (3)</t>
  </si>
  <si>
    <t>Bonos Agrarios (3)</t>
  </si>
  <si>
    <t>Deuda Interna Bruta Ajustada (4)</t>
  </si>
  <si>
    <t>Deuda interna bruta (5)</t>
  </si>
  <si>
    <t>Pagarés de Tesorería (6)</t>
  </si>
  <si>
    <t>TES Short-term (1)</t>
  </si>
  <si>
    <t>TES Long-term (2)</t>
  </si>
  <si>
    <t>Law 546 Bonds (3)</t>
  </si>
  <si>
    <t>Peace Bonds (3)</t>
  </si>
  <si>
    <t>Security Bonds (3)</t>
  </si>
  <si>
    <t>Agricultural Bonds (3)</t>
  </si>
  <si>
    <t>Adjusted Internal Gross Debt (4)</t>
  </si>
  <si>
    <t>Gross Internal Debt (5)</t>
  </si>
  <si>
    <t>Interfund Credits (6)</t>
  </si>
  <si>
    <t>Cupón (7)</t>
  </si>
  <si>
    <t>Coupon (7)</t>
  </si>
  <si>
    <t>(7) Cupón promedio ponderado</t>
  </si>
  <si>
    <t>(7) Weighted average coupon</t>
  </si>
  <si>
    <t xml:space="preserve">External </t>
  </si>
  <si>
    <t>(3) La duración de deuda interna corresponde a la duración de TES tasa fija</t>
  </si>
  <si>
    <t>(3) The duration of internal debt correspondes to the duration of fixed rate TES</t>
  </si>
  <si>
    <t>Nominal GDP (2005 Base)</t>
  </si>
  <si>
    <t>PIB nominal (Base 2005)</t>
  </si>
  <si>
    <t>Fija y tasas multilaterales COP</t>
  </si>
  <si>
    <t>Fija y tasas multilaterales USD</t>
  </si>
  <si>
    <t>Variable USD</t>
  </si>
  <si>
    <t>Variable COP</t>
  </si>
  <si>
    <t>TES Control Monetario</t>
  </si>
  <si>
    <t>* Tomado de los Supuestos Macroeconómicos de la DGPM del Ministerio de Hacienda y Crédito Público.</t>
  </si>
  <si>
    <t>Perfil Deuda Interna GNC</t>
  </si>
  <si>
    <t>Tasa Variable</t>
  </si>
  <si>
    <t>B de Paz (3)</t>
  </si>
  <si>
    <t>B de Seguridad (3)</t>
  </si>
  <si>
    <t>Otros Asumidas (4)</t>
  </si>
  <si>
    <t>Otros Bonos (4)</t>
  </si>
  <si>
    <t>Otros (4)</t>
  </si>
  <si>
    <t>AFD</t>
  </si>
  <si>
    <t>KFW</t>
  </si>
  <si>
    <t>Total Externa GNC</t>
  </si>
  <si>
    <t>Corto Plazo</t>
  </si>
  <si>
    <t>Totals correspond to approved, disbursed credits with active balances, excluding short-term credit and credit with residents.</t>
  </si>
  <si>
    <t xml:space="preserve"> Los totales corresponden a créditos firmados con saldo vigente y desembolsados, exceptuando créditos con residentes y de corto plazo </t>
  </si>
  <si>
    <t>(1) - Currency tranche for Global TES denominated in COP and paid in USD.</t>
  </si>
  <si>
    <t>(1) - Moneda tramo para TES globales denominados en pesos y pagados en dólares.</t>
  </si>
  <si>
    <t>(2) - Amortizations correspond to approved disbursed credits and those in the process of being disbursed.</t>
  </si>
  <si>
    <t>(2) - Las amortizaciones corresponden a créditos firmados desembolsados y en proceso de desembolso.</t>
  </si>
  <si>
    <t>(3) - Variance from prior month due to ajustments in interest rate projections.</t>
  </si>
  <si>
    <t>(3) - Las variaciones respecto al mes anterior se deben a ajustes por tasa de cambio proyectadas.</t>
  </si>
  <si>
    <t>(4) - Includes credits contracted with commercial banks, governments, development banks, and other credit providers.</t>
  </si>
  <si>
    <t xml:space="preserve">(4) - Incluye créditos contratados con Bancos Comerciales, Gobiernos, Banca de Fomento y Proveedores. </t>
  </si>
  <si>
    <t>Others (4)</t>
  </si>
  <si>
    <t>Amortizations (2, 3)</t>
  </si>
  <si>
    <t>Amortizaciones (2, 3)</t>
  </si>
  <si>
    <t>(2) La duración de deuda interna corresponde a la duración de TES Tasa Fija</t>
  </si>
  <si>
    <t>(1) Deuda Interna Bruta Ajustada sin incluir el rezago presupuestal ni deuda pensional (Documento Asesores CONFIS 2/2002)</t>
  </si>
  <si>
    <t>Deuda Interna Bruta (4)</t>
  </si>
  <si>
    <t>Fija</t>
  </si>
  <si>
    <t>NA</t>
  </si>
  <si>
    <t>PIB Nominal</t>
  </si>
  <si>
    <t>UVR Fija</t>
  </si>
  <si>
    <t>% GDP Forward 2020</t>
  </si>
  <si>
    <t>% PIB proyectado 2020</t>
  </si>
  <si>
    <t>Otros (8)</t>
  </si>
  <si>
    <t>(3) Información preliminar del Informe de Cuadre Mensual de Cuentas diciembre de 2012 - Fuente: Banco de la República</t>
  </si>
  <si>
    <t xml:space="preserve">(1) Los totales corresponden a créditos firmados con saldo vigente y desembolsados, exceptuendo créditos con residentes y de corto plazo </t>
  </si>
  <si>
    <t>(2) Moneda tramo para TES globales denominados en pesos y pagaderos en dólares.</t>
  </si>
  <si>
    <t>(3) Las amortizaciones corresponden a créditos firmados desembolsados y en proceso de desembolso.</t>
  </si>
  <si>
    <t>(3) Correspondientes a pagarés del FONPET (FOME), Bonos de Paz, Bonos de Seguridad, Bonos Educativos de Universidades y Cuentas Inactivas</t>
  </si>
  <si>
    <t xml:space="preserve">(4) Incluye pagarés del FAE (FOME), créditos contratados con Bancos Comerciales, Gobiernos, Banca de Fomento, Proveedores entre otros. </t>
  </si>
  <si>
    <t>Títulos de Solidaridad (9)</t>
  </si>
  <si>
    <t>(9) Decreto 562 de 2020</t>
  </si>
  <si>
    <t>(8) Incluye los pagarés con cargo al FONPET(FOME) y deuda con el Fondo de Riesgos Laborales (FRL)</t>
  </si>
  <si>
    <t>(4) Deuda Interna Bruta Ajustada sin incluir el rezago presupuestal ni deuda pensional (Documento Asesores CONFIS 2/2002)</t>
  </si>
  <si>
    <t xml:space="preserve">(4) - Incluye LCF del FMI, pagarés del FAE(FOME), créditos contratados con Bancos Comerciales, Gobiernos, Banca de Fomento, Proveedores entre otros. </t>
  </si>
  <si>
    <t>COP (2)</t>
  </si>
  <si>
    <t>GNC Total Gross Debt Profile</t>
  </si>
  <si>
    <t>Colombian Central Government Gross Debt Profile</t>
  </si>
  <si>
    <t>Perfil Deuda Externa GNC</t>
  </si>
  <si>
    <t>Perfil de Deuda Bruta GNC</t>
  </si>
  <si>
    <t>Perfil Deuda Bruta Total GNC</t>
  </si>
  <si>
    <t>** El cálculo no incluye  CUN, Reconocimiento de Pasivos, ni Cuentas por Pagar.</t>
  </si>
  <si>
    <t>Perfil deuda externa GNC</t>
  </si>
  <si>
    <t>Otros Deuda Interna (3)</t>
  </si>
  <si>
    <t>Otros Deuda Externa (4)</t>
  </si>
  <si>
    <t>Sofr 6m</t>
  </si>
  <si>
    <t>**</t>
  </si>
  <si>
    <t xml:space="preserve"> </t>
  </si>
  <si>
    <t>2023 (supuestos macro)*</t>
  </si>
  <si>
    <t>% PIB proyectado 2023</t>
  </si>
  <si>
    <t>Sofr</t>
  </si>
  <si>
    <t>sofr 6m</t>
  </si>
  <si>
    <t>sofr</t>
  </si>
  <si>
    <t>Others (8)</t>
  </si>
  <si>
    <t xml:space="preserve">Otros Bonos </t>
  </si>
  <si>
    <t>TES Corto y Largo Plazo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</si>
</sst>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3" formatCode="_-* #,##0.00_-;\-* #,##0.00_-;_-* &quot;-&quot;??_-;_-@_-"/>
    <numFmt numFmtId="170" formatCode="_(* #,##0.00_);_(* \(#,##0.00\);_(* &quot;-&quot;??_);_(@_)"/>
    <numFmt numFmtId="172" formatCode="_ * #,##0_ ;_ * \-#,##0_ ;_ * &quot;-&quot;_ ;_ @_ "/>
    <numFmt numFmtId="174" formatCode="_ * #,##0.00_ ;_ * \-#,##0.00_ ;_ * &quot;-&quot;??_ ;_ @_ "/>
    <numFmt numFmtId="175" formatCode="0.0%"/>
    <numFmt numFmtId="176" formatCode="_ * #,##0.0_ ;_ * \-#,##0.0_ ;_ * &quot;-&quot;??_ ;_ @_ "/>
    <numFmt numFmtId="177" formatCode="_ * #,##0_ ;_ * \-#,##0_ ;_ * &quot;-&quot;??_ ;_ @_ "/>
    <numFmt numFmtId="178" formatCode="#,##0.0"/>
    <numFmt numFmtId="179" formatCode="0.000%"/>
    <numFmt numFmtId="180" formatCode="0.000"/>
    <numFmt numFmtId="181" formatCode="_(* #,##0_);_(* \(#,##0\);_(* &quot;-&quot;??_);_(@_)"/>
    <numFmt numFmtId="182" formatCode="0.0"/>
    <numFmt numFmtId="183" formatCode="_-* #,##0_-;\-* #,##0_-;_-* &quot;-&quot;??_-;_-@_-"/>
    <numFmt numFmtId="184" formatCode="#,##0.000"/>
    <numFmt numFmtId="185" formatCode="_-* #,##0.0_-;\-* #,##0.0_-;_-* &quot;-&quot;??_-;_-@_-"/>
    <numFmt numFmtId="186" formatCode="#,##0.0000"/>
    <numFmt numFmtId="187" formatCode="_ [$€-2]\ * #,##0.00_ ;_ [$€-2]\ * \-#,##0.00_ ;_ [$€-2]\ * &quot;-&quot;??_ "/>
    <numFmt numFmtId="189" formatCode="0.00&quot;(7)&quot;"/>
    <numFmt numFmtId="190" formatCode="_-* #,##0.00\ _P_t_a_-;\-* #,##0.00\ _P_t_a_-;_-* &quot;-&quot;??\ _P_t_a_-;_-@_-"/>
    <numFmt numFmtId="199" formatCode="_ * #,##0.000_ ;_ * \-#,##0.000_ ;_ * &quot;-&quot;_ ;_ @_ "/>
  </numFmts>
  <fonts count="26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Arial Tur"/>
    </font>
    <font>
      <sz val="8"/>
      <name val="Arial Tur"/>
    </font>
    <font>
      <sz val="10"/>
      <color indexed="9"/>
      <name val="Arial"/>
      <family val="2"/>
    </font>
    <font>
      <u/>
      <sz val="10"/>
      <name val="Arial"/>
      <family val="2"/>
    </font>
    <font>
      <b/>
      <sz val="20"/>
      <name val="Arial"/>
      <family val="2"/>
    </font>
    <font>
      <sz val="10"/>
      <color indexed="12"/>
      <name val="Arial"/>
      <family val="2"/>
    </font>
    <font>
      <b/>
      <sz val="8"/>
      <name val="Arial Tur"/>
    </font>
    <font>
      <b/>
      <sz val="20"/>
      <color indexed="9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0">
    <xf numFmtId="0" fontId="0" fillId="0" borderId="0"/>
    <xf numFmtId="187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90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4" fillId="0" borderId="0"/>
    <xf numFmtId="0" fontId="1" fillId="0" borderId="0"/>
    <xf numFmtId="0" fontId="3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27">
    <xf numFmtId="0" fontId="0" fillId="0" borderId="0" xfId="0"/>
    <xf numFmtId="0" fontId="8" fillId="2" borderId="0" xfId="0" applyFont="1" applyFill="1" applyAlignment="1" applyProtection="1">
      <alignment horizontal="centerContinuous"/>
      <protection hidden="1"/>
    </xf>
    <xf numFmtId="0" fontId="7" fillId="2" borderId="0" xfId="0" applyFont="1" applyFill="1" applyProtection="1">
      <protection locked="0"/>
    </xf>
    <xf numFmtId="0" fontId="3" fillId="2" borderId="0" xfId="0" applyFont="1" applyFill="1" applyProtection="1">
      <protection locked="0"/>
    </xf>
    <xf numFmtId="0" fontId="3" fillId="2" borderId="0" xfId="0" applyFont="1" applyFill="1" applyAlignment="1" applyProtection="1">
      <alignment horizontal="centerContinuous"/>
      <protection locked="0"/>
    </xf>
    <xf numFmtId="0" fontId="2" fillId="2" borderId="0" xfId="0" applyFont="1" applyFill="1" applyProtection="1">
      <protection locked="0"/>
    </xf>
    <xf numFmtId="0" fontId="6" fillId="2" borderId="0" xfId="0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Protection="1"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Protection="1">
      <protection locked="0"/>
    </xf>
    <xf numFmtId="0" fontId="6" fillId="2" borderId="0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>
      <alignment vertical="center"/>
      <protection locked="0"/>
    </xf>
    <xf numFmtId="15" fontId="3" fillId="2" borderId="0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Protection="1">
      <protection locked="0"/>
    </xf>
    <xf numFmtId="0" fontId="3" fillId="2" borderId="0" xfId="0" applyFont="1" applyFill="1" applyBorder="1" applyAlignment="1" applyProtection="1">
      <alignment horizontal="centerContinuous"/>
      <protection locked="0"/>
    </xf>
    <xf numFmtId="170" fontId="3" fillId="2" borderId="0" xfId="0" applyNumberFormat="1" applyFont="1" applyFill="1" applyBorder="1" applyAlignment="1" applyProtection="1">
      <alignment horizontal="center"/>
      <protection locked="0"/>
    </xf>
    <xf numFmtId="9" fontId="2" fillId="2" borderId="0" xfId="27" applyFont="1" applyFill="1" applyBorder="1" applyAlignment="1" applyProtection="1">
      <alignment horizontal="center"/>
      <protection locked="0"/>
    </xf>
    <xf numFmtId="176" fontId="3" fillId="2" borderId="0" xfId="2" applyNumberFormat="1" applyFont="1" applyFill="1" applyBorder="1" applyAlignment="1" applyProtection="1">
      <alignment horizontal="center"/>
      <protection locked="0"/>
    </xf>
    <xf numFmtId="180" fontId="3" fillId="2" borderId="0" xfId="0" applyNumberFormat="1" applyFont="1" applyFill="1" applyBorder="1" applyAlignment="1" applyProtection="1">
      <alignment horizontal="center"/>
      <protection locked="0"/>
    </xf>
    <xf numFmtId="176" fontId="3" fillId="2" borderId="0" xfId="2" applyNumberFormat="1" applyFont="1" applyFill="1" applyBorder="1" applyProtection="1">
      <protection locked="0"/>
    </xf>
    <xf numFmtId="9" fontId="3" fillId="2" borderId="0" xfId="0" applyNumberFormat="1" applyFont="1" applyFill="1" applyBorder="1" applyProtection="1">
      <protection locked="0"/>
    </xf>
    <xf numFmtId="0" fontId="12" fillId="3" borderId="1" xfId="0" applyFont="1" applyFill="1" applyBorder="1" applyProtection="1">
      <protection locked="0"/>
    </xf>
    <xf numFmtId="0" fontId="12" fillId="3" borderId="2" xfId="0" applyFont="1" applyFill="1" applyBorder="1" applyProtection="1">
      <protection locked="0"/>
    </xf>
    <xf numFmtId="0" fontId="13" fillId="3" borderId="2" xfId="0" applyFont="1" applyFill="1" applyBorder="1" applyProtection="1">
      <protection locked="0"/>
    </xf>
    <xf numFmtId="0" fontId="13" fillId="3" borderId="3" xfId="0" applyFont="1" applyFill="1" applyBorder="1" applyProtection="1">
      <protection locked="0"/>
    </xf>
    <xf numFmtId="0" fontId="13" fillId="0" borderId="0" xfId="0" applyFont="1" applyFill="1" applyBorder="1" applyAlignment="1" applyProtection="1">
      <alignment horizontal="center"/>
      <protection locked="0"/>
    </xf>
    <xf numFmtId="0" fontId="13" fillId="0" borderId="0" xfId="0" applyFont="1" applyFill="1" applyBorder="1" applyAlignment="1" applyProtection="1">
      <alignment horizontal="left"/>
      <protection locked="0"/>
    </xf>
    <xf numFmtId="0" fontId="13" fillId="0" borderId="0" xfId="0" applyFont="1" applyFill="1" applyBorder="1" applyAlignment="1" applyProtection="1">
      <alignment horizontal="right"/>
      <protection locked="0"/>
    </xf>
    <xf numFmtId="0" fontId="13" fillId="0" borderId="0" xfId="0" applyFont="1" applyFill="1" applyBorder="1" applyProtection="1">
      <protection locked="0"/>
    </xf>
    <xf numFmtId="0" fontId="13" fillId="3" borderId="4" xfId="0" applyFont="1" applyFill="1" applyBorder="1" applyProtection="1">
      <protection locked="0"/>
    </xf>
    <xf numFmtId="0" fontId="13" fillId="3" borderId="0" xfId="0" applyFont="1" applyFill="1" applyBorder="1" applyProtection="1">
      <protection locked="0"/>
    </xf>
    <xf numFmtId="0" fontId="13" fillId="0" borderId="0" xfId="0" applyFont="1" applyFill="1" applyBorder="1" applyAlignment="1" applyProtection="1">
      <protection locked="0"/>
    </xf>
    <xf numFmtId="0" fontId="13" fillId="0" borderId="5" xfId="0" applyFont="1" applyFill="1" applyBorder="1" applyAlignment="1" applyProtection="1">
      <protection locked="0"/>
    </xf>
    <xf numFmtId="2" fontId="13" fillId="0" borderId="0" xfId="0" applyNumberFormat="1" applyFont="1" applyFill="1" applyBorder="1" applyAlignment="1" applyProtection="1">
      <alignment horizontal="left"/>
      <protection locked="0"/>
    </xf>
    <xf numFmtId="10" fontId="13" fillId="0" borderId="0" xfId="27" applyNumberFormat="1" applyFont="1" applyFill="1" applyBorder="1" applyAlignment="1" applyProtection="1">
      <alignment horizontal="left"/>
      <protection locked="0"/>
    </xf>
    <xf numFmtId="177" fontId="13" fillId="0" borderId="0" xfId="2" applyNumberFormat="1" applyFont="1" applyFill="1" applyBorder="1" applyAlignment="1" applyProtection="1">
      <alignment horizontal="right"/>
      <protection locked="0"/>
    </xf>
    <xf numFmtId="9" fontId="13" fillId="0" borderId="0" xfId="27" applyFont="1" applyFill="1" applyBorder="1" applyAlignment="1" applyProtection="1">
      <alignment horizontal="right"/>
      <protection locked="0"/>
    </xf>
    <xf numFmtId="15" fontId="13" fillId="0" borderId="0" xfId="0" applyNumberFormat="1" applyFont="1" applyFill="1" applyBorder="1" applyAlignment="1" applyProtection="1">
      <alignment horizontal="left"/>
      <protection locked="0"/>
    </xf>
    <xf numFmtId="174" fontId="13" fillId="0" borderId="0" xfId="2" applyFont="1" applyFill="1" applyBorder="1" applyAlignment="1" applyProtection="1">
      <alignment horizontal="left"/>
      <protection locked="0"/>
    </xf>
    <xf numFmtId="174" fontId="13" fillId="0" borderId="0" xfId="2" applyFont="1" applyFill="1" applyBorder="1" applyAlignment="1" applyProtection="1">
      <alignment horizontal="right"/>
      <protection locked="0"/>
    </xf>
    <xf numFmtId="175" fontId="13" fillId="0" borderId="0" xfId="27" applyNumberFormat="1" applyFont="1" applyFill="1" applyBorder="1" applyAlignment="1" applyProtection="1">
      <alignment horizontal="right"/>
      <protection locked="0"/>
    </xf>
    <xf numFmtId="177" fontId="13" fillId="0" borderId="0" xfId="2" applyNumberFormat="1" applyFont="1" applyFill="1" applyBorder="1" applyAlignment="1" applyProtection="1">
      <alignment horizontal="left"/>
      <protection locked="0"/>
    </xf>
    <xf numFmtId="9" fontId="13" fillId="0" borderId="0" xfId="27" applyFont="1" applyFill="1" applyBorder="1" applyAlignment="1" applyProtection="1">
      <alignment horizontal="left"/>
      <protection locked="0"/>
    </xf>
    <xf numFmtId="175" fontId="13" fillId="0" borderId="0" xfId="27" applyNumberFormat="1" applyFont="1" applyFill="1" applyBorder="1" applyAlignment="1" applyProtection="1">
      <alignment horizontal="left"/>
      <protection locked="0"/>
    </xf>
    <xf numFmtId="175" fontId="13" fillId="0" borderId="0" xfId="2" applyNumberFormat="1" applyFont="1" applyFill="1" applyBorder="1" applyAlignment="1" applyProtection="1">
      <alignment horizontal="left"/>
      <protection locked="0"/>
    </xf>
    <xf numFmtId="176" fontId="13" fillId="0" borderId="0" xfId="2" applyNumberFormat="1" applyFont="1" applyFill="1" applyBorder="1" applyAlignment="1" applyProtection="1">
      <alignment horizontal="left"/>
      <protection locked="0"/>
    </xf>
    <xf numFmtId="9" fontId="13" fillId="0" borderId="0" xfId="0" applyNumberFormat="1" applyFont="1" applyFill="1" applyBorder="1" applyProtection="1">
      <protection locked="0"/>
    </xf>
    <xf numFmtId="177" fontId="13" fillId="0" borderId="0" xfId="0" applyNumberFormat="1" applyFont="1" applyFill="1" applyBorder="1" applyAlignment="1" applyProtection="1">
      <alignment horizontal="right"/>
      <protection locked="0"/>
    </xf>
    <xf numFmtId="3" fontId="13" fillId="0" borderId="0" xfId="0" applyNumberFormat="1" applyFont="1" applyFill="1" applyBorder="1" applyAlignment="1" applyProtection="1">
      <alignment horizontal="left"/>
      <protection locked="0"/>
    </xf>
    <xf numFmtId="3" fontId="13" fillId="0" borderId="0" xfId="0" applyNumberFormat="1" applyFont="1" applyFill="1" applyBorder="1" applyAlignment="1" applyProtection="1">
      <alignment horizontal="right"/>
      <protection locked="0"/>
    </xf>
    <xf numFmtId="178" fontId="13" fillId="0" borderId="0" xfId="27" applyNumberFormat="1" applyFont="1" applyFill="1" applyBorder="1" applyAlignment="1" applyProtection="1">
      <alignment horizontal="left"/>
      <protection locked="0"/>
    </xf>
    <xf numFmtId="0" fontId="14" fillId="0" borderId="0" xfId="0" applyFont="1" applyFill="1" applyBorder="1" applyAlignment="1" applyProtection="1">
      <protection locked="0"/>
    </xf>
    <xf numFmtId="178" fontId="13" fillId="0" borderId="0" xfId="0" quotePrefix="1" applyNumberFormat="1" applyFont="1" applyFill="1" applyBorder="1" applyAlignment="1" applyProtection="1">
      <alignment horizontal="right"/>
      <protection locked="0"/>
    </xf>
    <xf numFmtId="4" fontId="13" fillId="0" borderId="0" xfId="0" applyNumberFormat="1" applyFont="1" applyFill="1" applyBorder="1" applyAlignment="1" applyProtection="1">
      <alignment horizontal="left"/>
      <protection locked="0"/>
    </xf>
    <xf numFmtId="180" fontId="13" fillId="0" borderId="0" xfId="0" applyNumberFormat="1" applyFont="1" applyFill="1" applyBorder="1" applyAlignment="1" applyProtection="1">
      <alignment horizontal="right"/>
      <protection locked="0"/>
    </xf>
    <xf numFmtId="1" fontId="13" fillId="0" borderId="0" xfId="0" applyNumberFormat="1" applyFont="1" applyFill="1" applyBorder="1" applyAlignment="1" applyProtection="1">
      <alignment horizontal="left"/>
      <protection locked="0"/>
    </xf>
    <xf numFmtId="0" fontId="13" fillId="3" borderId="6" xfId="0" applyFont="1" applyFill="1" applyBorder="1" applyProtection="1">
      <protection locked="0"/>
    </xf>
    <xf numFmtId="0" fontId="13" fillId="3" borderId="7" xfId="0" applyFont="1" applyFill="1" applyBorder="1" applyProtection="1">
      <protection locked="0"/>
    </xf>
    <xf numFmtId="14" fontId="13" fillId="0" borderId="8" xfId="2" applyNumberFormat="1" applyFont="1" applyFill="1" applyBorder="1" applyAlignment="1" applyProtection="1">
      <protection locked="0"/>
    </xf>
    <xf numFmtId="3" fontId="13" fillId="0" borderId="0" xfId="2" applyNumberFormat="1" applyFont="1" applyFill="1" applyBorder="1" applyAlignment="1" applyProtection="1">
      <alignment horizontal="left"/>
      <protection locked="0"/>
    </xf>
    <xf numFmtId="9" fontId="13" fillId="0" borderId="0" xfId="27" applyNumberFormat="1" applyFont="1" applyFill="1" applyBorder="1" applyAlignment="1" applyProtection="1">
      <alignment horizontal="left"/>
      <protection locked="0"/>
    </xf>
    <xf numFmtId="176" fontId="13" fillId="0" borderId="0" xfId="2" applyNumberFormat="1" applyFont="1" applyFill="1" applyBorder="1" applyAlignment="1" applyProtection="1">
      <protection locked="0"/>
    </xf>
    <xf numFmtId="184" fontId="13" fillId="0" borderId="0" xfId="0" quotePrefix="1" applyNumberFormat="1" applyFont="1" applyFill="1" applyBorder="1" applyAlignment="1" applyProtection="1">
      <alignment horizontal="right"/>
      <protection locked="0"/>
    </xf>
    <xf numFmtId="0" fontId="12" fillId="4" borderId="1" xfId="0" applyFont="1" applyFill="1" applyBorder="1" applyProtection="1">
      <protection locked="0"/>
    </xf>
    <xf numFmtId="0" fontId="12" fillId="4" borderId="2" xfId="0" applyFont="1" applyFill="1" applyBorder="1" applyProtection="1">
      <protection locked="0"/>
    </xf>
    <xf numFmtId="0" fontId="13" fillId="4" borderId="2" xfId="0" applyFont="1" applyFill="1" applyBorder="1" applyProtection="1">
      <protection locked="0"/>
    </xf>
    <xf numFmtId="0" fontId="13" fillId="4" borderId="2" xfId="0" applyFont="1" applyFill="1" applyBorder="1" applyAlignment="1" applyProtection="1">
      <alignment horizontal="centerContinuous"/>
      <protection locked="0"/>
    </xf>
    <xf numFmtId="0" fontId="13" fillId="4" borderId="3" xfId="0" applyFont="1" applyFill="1" applyBorder="1" applyAlignment="1" applyProtection="1">
      <alignment horizontal="centerContinuous"/>
      <protection locked="0"/>
    </xf>
    <xf numFmtId="180" fontId="13" fillId="0" borderId="0" xfId="0" applyNumberFormat="1" applyFont="1" applyFill="1" applyBorder="1" applyAlignment="1" applyProtection="1">
      <alignment horizontal="left" wrapText="1"/>
      <protection locked="0"/>
    </xf>
    <xf numFmtId="0" fontId="13" fillId="4" borderId="4" xfId="0" applyFont="1" applyFill="1" applyBorder="1" applyProtection="1">
      <protection locked="0"/>
    </xf>
    <xf numFmtId="0" fontId="13" fillId="5" borderId="9" xfId="0" applyFont="1" applyFill="1" applyBorder="1" applyProtection="1">
      <protection locked="0"/>
    </xf>
    <xf numFmtId="0" fontId="13" fillId="0" borderId="9" xfId="0" applyNumberFormat="1" applyFont="1" applyFill="1" applyBorder="1" applyAlignment="1" applyProtection="1">
      <alignment horizontal="left"/>
      <protection locked="0"/>
    </xf>
    <xf numFmtId="0" fontId="13" fillId="0" borderId="10" xfId="0" applyNumberFormat="1" applyFont="1" applyFill="1" applyBorder="1" applyAlignment="1" applyProtection="1">
      <protection locked="0"/>
    </xf>
    <xf numFmtId="0" fontId="12" fillId="4" borderId="4" xfId="0" applyFont="1" applyFill="1" applyBorder="1" applyProtection="1">
      <protection locked="0"/>
    </xf>
    <xf numFmtId="0" fontId="12" fillId="5" borderId="0" xfId="0" applyFont="1" applyFill="1" applyBorder="1" applyProtection="1">
      <protection locked="0"/>
    </xf>
    <xf numFmtId="0" fontId="13" fillId="5" borderId="0" xfId="0" applyFont="1" applyFill="1" applyBorder="1" applyProtection="1">
      <protection locked="0"/>
    </xf>
    <xf numFmtId="0" fontId="13" fillId="0" borderId="0" xfId="0" applyNumberFormat="1" applyFont="1" applyFill="1" applyBorder="1" applyAlignment="1" applyProtection="1">
      <alignment horizontal="left"/>
      <protection locked="0"/>
    </xf>
    <xf numFmtId="0" fontId="13" fillId="0" borderId="5" xfId="0" applyNumberFormat="1" applyFont="1" applyFill="1" applyBorder="1" applyAlignment="1" applyProtection="1">
      <protection locked="0"/>
    </xf>
    <xf numFmtId="177" fontId="13" fillId="0" borderId="0" xfId="0" applyNumberFormat="1" applyFont="1" applyFill="1" applyBorder="1" applyAlignment="1" applyProtection="1">
      <alignment horizontal="left"/>
      <protection locked="0"/>
    </xf>
    <xf numFmtId="178" fontId="13" fillId="0" borderId="0" xfId="0" applyNumberFormat="1" applyFont="1" applyFill="1" applyBorder="1" applyAlignment="1" applyProtection="1">
      <alignment horizontal="left"/>
      <protection locked="0"/>
    </xf>
    <xf numFmtId="180" fontId="13" fillId="0" borderId="0" xfId="0" applyNumberFormat="1" applyFont="1" applyFill="1" applyBorder="1" applyAlignment="1" applyProtection="1">
      <alignment horizontal="right" wrapText="1"/>
      <protection locked="0"/>
    </xf>
    <xf numFmtId="178" fontId="13" fillId="0" borderId="0" xfId="2" applyNumberFormat="1" applyFont="1" applyFill="1" applyBorder="1" applyAlignment="1" applyProtection="1">
      <alignment horizontal="left"/>
      <protection locked="0"/>
    </xf>
    <xf numFmtId="10" fontId="13" fillId="0" borderId="0" xfId="27" quotePrefix="1" applyNumberFormat="1" applyFont="1" applyFill="1" applyBorder="1" applyAlignment="1" applyProtection="1">
      <alignment horizontal="right"/>
      <protection locked="0"/>
    </xf>
    <xf numFmtId="0" fontId="13" fillId="6" borderId="9" xfId="0" applyFont="1" applyFill="1" applyBorder="1" applyProtection="1">
      <protection locked="0"/>
    </xf>
    <xf numFmtId="0" fontId="13" fillId="0" borderId="9" xfId="0" applyFont="1" applyFill="1" applyBorder="1" applyAlignment="1" applyProtection="1">
      <alignment horizontal="left"/>
      <protection locked="0"/>
    </xf>
    <xf numFmtId="0" fontId="13" fillId="0" borderId="10" xfId="0" applyFont="1" applyFill="1" applyBorder="1" applyAlignment="1" applyProtection="1">
      <alignment horizontal="left"/>
      <protection locked="0"/>
    </xf>
    <xf numFmtId="0" fontId="13" fillId="6" borderId="0" xfId="0" applyFont="1" applyFill="1" applyBorder="1" applyProtection="1">
      <protection locked="0"/>
    </xf>
    <xf numFmtId="0" fontId="13" fillId="0" borderId="0" xfId="0" applyNumberFormat="1" applyFont="1" applyFill="1" applyBorder="1" applyAlignment="1" applyProtection="1">
      <protection locked="0"/>
    </xf>
    <xf numFmtId="174" fontId="13" fillId="0" borderId="0" xfId="0" applyNumberFormat="1" applyFont="1" applyFill="1" applyBorder="1" applyAlignment="1" applyProtection="1">
      <alignment horizontal="left"/>
      <protection locked="0"/>
    </xf>
    <xf numFmtId="179" fontId="13" fillId="0" borderId="0" xfId="27" quotePrefix="1" applyNumberFormat="1" applyFont="1" applyFill="1" applyBorder="1" applyAlignment="1" applyProtection="1">
      <alignment horizontal="right"/>
      <protection locked="0"/>
    </xf>
    <xf numFmtId="0" fontId="13" fillId="6" borderId="11" xfId="0" applyFont="1" applyFill="1" applyBorder="1" applyProtection="1">
      <protection locked="0"/>
    </xf>
    <xf numFmtId="0" fontId="13" fillId="0" borderId="11" xfId="0" applyNumberFormat="1" applyFont="1" applyFill="1" applyBorder="1" applyAlignment="1" applyProtection="1">
      <alignment horizontal="left"/>
      <protection locked="0"/>
    </xf>
    <xf numFmtId="0" fontId="13" fillId="0" borderId="12" xfId="0" applyNumberFormat="1" applyFont="1" applyFill="1" applyBorder="1" applyAlignment="1" applyProtection="1">
      <protection locked="0"/>
    </xf>
    <xf numFmtId="9" fontId="13" fillId="0" borderId="0" xfId="27" quotePrefix="1" applyFont="1" applyFill="1" applyBorder="1" applyAlignment="1" applyProtection="1">
      <alignment horizontal="right"/>
      <protection locked="0"/>
    </xf>
    <xf numFmtId="0" fontId="13" fillId="0" borderId="5" xfId="0" applyNumberFormat="1" applyFont="1" applyFill="1" applyBorder="1" applyAlignment="1" applyProtection="1">
      <alignment horizontal="left"/>
      <protection locked="0"/>
    </xf>
    <xf numFmtId="2" fontId="13" fillId="0" borderId="0" xfId="0" applyNumberFormat="1" applyFont="1" applyFill="1" applyBorder="1" applyAlignment="1" applyProtection="1">
      <alignment horizontal="right"/>
      <protection locked="0"/>
    </xf>
    <xf numFmtId="0" fontId="13" fillId="5" borderId="11" xfId="0" applyFont="1" applyFill="1" applyBorder="1" applyProtection="1">
      <protection locked="0"/>
    </xf>
    <xf numFmtId="0" fontId="13" fillId="0" borderId="10" xfId="2" applyNumberFormat="1" applyFont="1" applyFill="1" applyBorder="1" applyAlignment="1" applyProtection="1">
      <protection locked="0"/>
    </xf>
    <xf numFmtId="0" fontId="13" fillId="0" borderId="0" xfId="0" quotePrefix="1" applyFont="1" applyFill="1" applyBorder="1" applyAlignment="1" applyProtection="1">
      <alignment horizontal="left"/>
      <protection locked="0"/>
    </xf>
    <xf numFmtId="15" fontId="13" fillId="0" borderId="0" xfId="0" applyNumberFormat="1" applyFont="1" applyFill="1" applyBorder="1" applyAlignment="1" applyProtection="1">
      <alignment horizontal="right"/>
      <protection locked="0"/>
    </xf>
    <xf numFmtId="180" fontId="13" fillId="0" borderId="0" xfId="0" applyNumberFormat="1" applyFont="1" applyFill="1" applyBorder="1" applyAlignment="1" applyProtection="1">
      <alignment horizontal="left"/>
      <protection locked="0"/>
    </xf>
    <xf numFmtId="176" fontId="13" fillId="0" borderId="0" xfId="2" applyNumberFormat="1" applyFont="1" applyFill="1" applyBorder="1" applyProtection="1">
      <protection locked="0"/>
    </xf>
    <xf numFmtId="179" fontId="13" fillId="0" borderId="0" xfId="27" applyNumberFormat="1" applyFont="1" applyFill="1" applyBorder="1" applyAlignment="1" applyProtection="1">
      <alignment horizontal="left"/>
      <protection locked="0"/>
    </xf>
    <xf numFmtId="176" fontId="13" fillId="0" borderId="0" xfId="2" applyNumberFormat="1" applyFont="1" applyFill="1" applyBorder="1" applyAlignment="1" applyProtection="1">
      <alignment horizontal="right"/>
      <protection locked="0"/>
    </xf>
    <xf numFmtId="10" fontId="13" fillId="0" borderId="0" xfId="0" applyNumberFormat="1" applyFont="1" applyFill="1" applyBorder="1" applyAlignment="1" applyProtection="1">
      <alignment horizontal="left"/>
      <protection locked="0"/>
    </xf>
    <xf numFmtId="0" fontId="13" fillId="4" borderId="6" xfId="0" applyFont="1" applyFill="1" applyBorder="1" applyProtection="1">
      <protection locked="0"/>
    </xf>
    <xf numFmtId="0" fontId="13" fillId="5" borderId="7" xfId="0" applyFont="1" applyFill="1" applyBorder="1" applyProtection="1">
      <protection locked="0"/>
    </xf>
    <xf numFmtId="0" fontId="13" fillId="0" borderId="7" xfId="0" applyNumberFormat="1" applyFont="1" applyFill="1" applyBorder="1" applyAlignment="1" applyProtection="1">
      <alignment horizontal="left"/>
      <protection locked="0"/>
    </xf>
    <xf numFmtId="0" fontId="13" fillId="0" borderId="8" xfId="0" applyNumberFormat="1" applyFont="1" applyFill="1" applyBorder="1" applyAlignment="1" applyProtection="1">
      <protection locked="0"/>
    </xf>
    <xf numFmtId="0" fontId="12" fillId="7" borderId="1" xfId="0" applyFont="1" applyFill="1" applyBorder="1" applyProtection="1">
      <protection locked="0"/>
    </xf>
    <xf numFmtId="0" fontId="13" fillId="7" borderId="2" xfId="0" applyFont="1" applyFill="1" applyBorder="1" applyProtection="1">
      <protection locked="0"/>
    </xf>
    <xf numFmtId="0" fontId="13" fillId="7" borderId="2" xfId="0" applyNumberFormat="1" applyFont="1" applyFill="1" applyBorder="1" applyAlignment="1" applyProtection="1">
      <alignment horizontal="left"/>
      <protection locked="0"/>
    </xf>
    <xf numFmtId="0" fontId="13" fillId="7" borderId="3" xfId="0" applyNumberFormat="1" applyFont="1" applyFill="1" applyBorder="1" applyAlignment="1" applyProtection="1">
      <protection locked="0"/>
    </xf>
    <xf numFmtId="0" fontId="13" fillId="7" borderId="4" xfId="0" applyFont="1" applyFill="1" applyBorder="1" applyProtection="1">
      <protection locked="0"/>
    </xf>
    <xf numFmtId="0" fontId="13" fillId="0" borderId="9" xfId="24" applyNumberFormat="1" applyFont="1" applyFill="1" applyBorder="1" applyAlignment="1" applyProtection="1">
      <alignment horizontal="left"/>
      <protection locked="0"/>
    </xf>
    <xf numFmtId="0" fontId="13" fillId="0" borderId="10" xfId="24" applyNumberFormat="1" applyFont="1" applyFill="1" applyBorder="1" applyAlignment="1" applyProtection="1">
      <protection locked="0"/>
    </xf>
    <xf numFmtId="0" fontId="13" fillId="0" borderId="0" xfId="24" applyNumberFormat="1" applyFont="1" applyFill="1" applyBorder="1" applyAlignment="1" applyProtection="1">
      <alignment horizontal="left"/>
      <protection locked="0"/>
    </xf>
    <xf numFmtId="0" fontId="13" fillId="0" borderId="5" xfId="18" applyNumberFormat="1" applyFont="1" applyFill="1" applyBorder="1" applyAlignment="1" applyProtection="1">
      <protection locked="0"/>
    </xf>
    <xf numFmtId="0" fontId="13" fillId="0" borderId="5" xfId="24" applyNumberFormat="1" applyFont="1" applyFill="1" applyBorder="1" applyAlignment="1" applyProtection="1">
      <protection locked="0"/>
    </xf>
    <xf numFmtId="0" fontId="13" fillId="0" borderId="0" xfId="18" applyNumberFormat="1" applyFont="1" applyFill="1" applyBorder="1" applyAlignment="1" applyProtection="1">
      <alignment horizontal="left"/>
      <protection locked="0"/>
    </xf>
    <xf numFmtId="0" fontId="13" fillId="0" borderId="0" xfId="27" applyNumberFormat="1" applyFont="1" applyFill="1" applyBorder="1" applyAlignment="1" applyProtection="1">
      <alignment horizontal="left"/>
      <protection locked="0"/>
    </xf>
    <xf numFmtId="0" fontId="13" fillId="0" borderId="11" xfId="27" applyNumberFormat="1" applyFont="1" applyFill="1" applyBorder="1" applyAlignment="1" applyProtection="1">
      <alignment horizontal="left"/>
      <protection locked="0"/>
    </xf>
    <xf numFmtId="0" fontId="13" fillId="0" borderId="12" xfId="24" applyNumberFormat="1" applyFont="1" applyFill="1" applyBorder="1" applyAlignment="1" applyProtection="1">
      <protection locked="0"/>
    </xf>
    <xf numFmtId="0" fontId="13" fillId="0" borderId="5" xfId="24" quotePrefix="1" applyNumberFormat="1" applyFont="1" applyFill="1" applyBorder="1" applyAlignment="1" applyProtection="1">
      <protection locked="0"/>
    </xf>
    <xf numFmtId="0" fontId="13" fillId="7" borderId="4" xfId="0" applyFont="1" applyFill="1" applyBorder="1" applyAlignment="1" applyProtection="1">
      <alignment horizontal="center"/>
      <protection locked="0"/>
    </xf>
    <xf numFmtId="0" fontId="13" fillId="0" borderId="11" xfId="18" applyNumberFormat="1" applyFont="1" applyFill="1" applyBorder="1" applyAlignment="1" applyProtection="1">
      <alignment horizontal="left"/>
      <protection locked="0"/>
    </xf>
    <xf numFmtId="0" fontId="13" fillId="0" borderId="12" xfId="18" applyNumberFormat="1" applyFont="1" applyFill="1" applyBorder="1" applyAlignment="1" applyProtection="1">
      <protection locked="0"/>
    </xf>
    <xf numFmtId="0" fontId="13" fillId="5" borderId="9" xfId="0" applyFont="1" applyFill="1" applyBorder="1" applyAlignment="1" applyProtection="1">
      <alignment horizontal="left"/>
      <protection locked="0"/>
    </xf>
    <xf numFmtId="0" fontId="13" fillId="5" borderId="9" xfId="0" applyFont="1" applyFill="1" applyBorder="1" applyAlignment="1" applyProtection="1">
      <alignment horizontal="center"/>
      <protection locked="0"/>
    </xf>
    <xf numFmtId="0" fontId="13" fillId="5" borderId="0" xfId="0" applyFont="1" applyFill="1" applyBorder="1" applyAlignment="1" applyProtection="1">
      <alignment horizontal="center"/>
      <protection locked="0"/>
    </xf>
    <xf numFmtId="0" fontId="13" fillId="0" borderId="11" xfId="24" applyNumberFormat="1" applyFont="1" applyFill="1" applyBorder="1" applyAlignment="1" applyProtection="1">
      <alignment horizontal="left"/>
      <protection locked="0"/>
    </xf>
    <xf numFmtId="0" fontId="13" fillId="5" borderId="11" xfId="0" applyFont="1" applyFill="1" applyBorder="1" applyAlignment="1" applyProtection="1">
      <alignment horizontal="left"/>
      <protection locked="0"/>
    </xf>
    <xf numFmtId="0" fontId="13" fillId="5" borderId="11" xfId="0" applyFont="1" applyFill="1" applyBorder="1" applyAlignment="1" applyProtection="1">
      <alignment horizontal="center"/>
      <protection locked="0"/>
    </xf>
    <xf numFmtId="0" fontId="13" fillId="0" borderId="0" xfId="24" applyNumberFormat="1" applyFont="1" applyFill="1" applyBorder="1" applyAlignment="1" applyProtection="1">
      <protection locked="0"/>
    </xf>
    <xf numFmtId="0" fontId="13" fillId="2" borderId="13" xfId="24" applyFont="1" applyFill="1" applyBorder="1" applyAlignment="1" applyProtection="1">
      <alignment horizontal="left"/>
      <protection hidden="1"/>
    </xf>
    <xf numFmtId="0" fontId="13" fillId="6" borderId="0" xfId="0" applyFont="1" applyFill="1" applyBorder="1" applyAlignment="1" applyProtection="1">
      <alignment horizontal="center"/>
      <protection locked="0"/>
    </xf>
    <xf numFmtId="0" fontId="13" fillId="7" borderId="6" xfId="0" applyFont="1" applyFill="1" applyBorder="1" applyAlignment="1" applyProtection="1">
      <alignment horizontal="center"/>
      <protection locked="0"/>
    </xf>
    <xf numFmtId="0" fontId="13" fillId="6" borderId="7" xfId="0" applyFont="1" applyFill="1" applyBorder="1" applyAlignment="1" applyProtection="1">
      <alignment horizontal="center"/>
      <protection locked="0"/>
    </xf>
    <xf numFmtId="0" fontId="13" fillId="0" borderId="7" xfId="18" applyNumberFormat="1" applyFont="1" applyFill="1" applyBorder="1" applyAlignment="1" applyProtection="1">
      <alignment horizontal="left"/>
      <protection locked="0"/>
    </xf>
    <xf numFmtId="0" fontId="13" fillId="0" borderId="8" xfId="18" applyNumberFormat="1" applyFont="1" applyFill="1" applyBorder="1" applyAlignment="1" applyProtection="1">
      <protection locked="0"/>
    </xf>
    <xf numFmtId="0" fontId="13" fillId="0" borderId="0" xfId="18" applyNumberFormat="1" applyFont="1" applyFill="1" applyBorder="1" applyAlignment="1" applyProtection="1">
      <protection locked="0"/>
    </xf>
    <xf numFmtId="0" fontId="12" fillId="8" borderId="0" xfId="0" applyFont="1" applyFill="1" applyBorder="1" applyAlignment="1" applyProtection="1">
      <alignment horizontal="left"/>
      <protection locked="0"/>
    </xf>
    <xf numFmtId="0" fontId="13" fillId="8" borderId="0" xfId="0" applyFont="1" applyFill="1" applyBorder="1" applyAlignment="1" applyProtection="1">
      <alignment horizontal="center"/>
      <protection locked="0"/>
    </xf>
    <xf numFmtId="0" fontId="13" fillId="8" borderId="0" xfId="24" applyNumberFormat="1" applyFont="1" applyFill="1" applyBorder="1" applyAlignment="1" applyProtection="1">
      <alignment horizontal="left"/>
      <protection locked="0"/>
    </xf>
    <xf numFmtId="0" fontId="13" fillId="8" borderId="0" xfId="18" applyNumberFormat="1" applyFont="1" applyFill="1" applyBorder="1" applyAlignment="1" applyProtection="1">
      <protection locked="0"/>
    </xf>
    <xf numFmtId="0" fontId="13" fillId="8" borderId="0" xfId="0" applyFont="1" applyFill="1" applyBorder="1" applyProtection="1">
      <protection locked="0"/>
    </xf>
    <xf numFmtId="0" fontId="13" fillId="6" borderId="9" xfId="0" applyFont="1" applyFill="1" applyBorder="1" applyAlignment="1" applyProtection="1">
      <alignment horizontal="left"/>
      <protection locked="0"/>
    </xf>
    <xf numFmtId="0" fontId="13" fillId="6" borderId="9" xfId="0" applyFont="1" applyFill="1" applyBorder="1" applyAlignment="1" applyProtection="1">
      <alignment horizontal="center"/>
      <protection locked="0"/>
    </xf>
    <xf numFmtId="0" fontId="13" fillId="9" borderId="0" xfId="0" applyFont="1" applyFill="1" applyProtection="1">
      <protection locked="0"/>
    </xf>
    <xf numFmtId="0" fontId="13" fillId="0" borderId="5" xfId="0" applyFont="1" applyBorder="1" applyAlignment="1" applyProtection="1">
      <protection locked="0"/>
    </xf>
    <xf numFmtId="0" fontId="6" fillId="0" borderId="0" xfId="0" applyFont="1" applyFill="1" applyProtection="1">
      <protection locked="0"/>
    </xf>
    <xf numFmtId="0" fontId="3" fillId="0" borderId="0" xfId="0" applyFont="1" applyFill="1" applyProtection="1">
      <protection locked="0"/>
    </xf>
    <xf numFmtId="0" fontId="8" fillId="0" borderId="0" xfId="0" applyFont="1" applyFill="1" applyAlignment="1" applyProtection="1">
      <alignment horizontal="centerContinuous"/>
      <protection hidden="1"/>
    </xf>
    <xf numFmtId="0" fontId="3" fillId="0" borderId="0" xfId="0" applyFont="1" applyFill="1" applyAlignment="1" applyProtection="1">
      <alignment horizontal="centerContinuous"/>
      <protection locked="0"/>
    </xf>
    <xf numFmtId="0" fontId="6" fillId="0" borderId="0" xfId="0" applyFont="1" applyFill="1" applyAlignment="1" applyProtection="1">
      <alignment horizontal="centerContinuous"/>
      <protection locked="0"/>
    </xf>
    <xf numFmtId="177" fontId="3" fillId="0" borderId="0" xfId="0" applyNumberFormat="1" applyFont="1" applyFill="1" applyProtection="1">
      <protection locked="0"/>
    </xf>
    <xf numFmtId="175" fontId="3" fillId="0" borderId="0" xfId="27" applyNumberFormat="1" applyFont="1" applyFill="1" applyProtection="1">
      <protection locked="0"/>
    </xf>
    <xf numFmtId="177" fontId="3" fillId="0" borderId="0" xfId="2" applyNumberFormat="1" applyFont="1" applyFill="1" applyProtection="1">
      <protection locked="0"/>
    </xf>
    <xf numFmtId="181" fontId="3" fillId="0" borderId="0" xfId="0" applyNumberFormat="1" applyFont="1" applyFill="1" applyProtection="1">
      <protection locked="0"/>
    </xf>
    <xf numFmtId="0" fontId="3" fillId="0" borderId="0" xfId="0" applyFont="1" applyFill="1" applyAlignment="1" applyProtection="1">
      <alignment horizontal="left"/>
      <protection hidden="1"/>
    </xf>
    <xf numFmtId="174" fontId="3" fillId="0" borderId="0" xfId="2" applyFont="1" applyFill="1" applyProtection="1">
      <protection locked="0"/>
    </xf>
    <xf numFmtId="0" fontId="2" fillId="2" borderId="13" xfId="26" applyFont="1" applyFill="1" applyBorder="1" applyAlignment="1">
      <alignment horizontal="center"/>
    </xf>
    <xf numFmtId="0" fontId="13" fillId="2" borderId="0" xfId="0" applyFont="1" applyFill="1" applyBorder="1" applyAlignment="1" applyProtection="1">
      <alignment vertical="center"/>
      <protection locked="0"/>
    </xf>
    <xf numFmtId="0" fontId="13" fillId="2" borderId="0" xfId="0" applyFont="1" applyFill="1" applyBorder="1" applyProtection="1">
      <protection locked="0"/>
    </xf>
    <xf numFmtId="0" fontId="12" fillId="2" borderId="0" xfId="0" applyFont="1" applyFill="1" applyBorder="1" applyProtection="1">
      <protection locked="0"/>
    </xf>
    <xf numFmtId="9" fontId="12" fillId="2" borderId="0" xfId="0" applyNumberFormat="1" applyFont="1" applyFill="1" applyBorder="1" applyProtection="1">
      <protection locked="0"/>
    </xf>
    <xf numFmtId="0" fontId="13" fillId="2" borderId="0" xfId="0" applyFont="1" applyFill="1" applyProtection="1">
      <protection locked="0"/>
    </xf>
    <xf numFmtId="0" fontId="13" fillId="2" borderId="0" xfId="0" applyFont="1" applyFill="1" applyAlignment="1" applyProtection="1">
      <alignment horizontal="centerContinuous"/>
      <protection locked="0"/>
    </xf>
    <xf numFmtId="0" fontId="13" fillId="0" borderId="0" xfId="0" applyFont="1" applyFill="1" applyAlignment="1" applyProtection="1">
      <alignment horizontal="centerContinuous"/>
      <protection locked="0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14" fontId="3" fillId="2" borderId="0" xfId="0" applyNumberFormat="1" applyFont="1" applyFill="1" applyAlignment="1" applyProtection="1">
      <alignment horizontal="left"/>
      <protection hidden="1"/>
    </xf>
    <xf numFmtId="0" fontId="8" fillId="2" borderId="0" xfId="0" applyFont="1" applyFill="1" applyBorder="1" applyAlignment="1" applyProtection="1">
      <alignment horizontal="centerContinuous" vertical="center"/>
      <protection hidden="1"/>
    </xf>
    <xf numFmtId="0" fontId="6" fillId="2" borderId="0" xfId="0" applyFont="1" applyFill="1" applyBorder="1" applyAlignment="1" applyProtection="1">
      <alignment horizontal="centerContinuous" vertical="center"/>
      <protection locked="0"/>
    </xf>
    <xf numFmtId="0" fontId="3" fillId="2" borderId="0" xfId="0" applyFont="1" applyFill="1" applyBorder="1" applyAlignment="1" applyProtection="1">
      <alignment horizontal="centerContinuous" vertical="center"/>
      <protection locked="0"/>
    </xf>
    <xf numFmtId="0" fontId="6" fillId="2" borderId="0" xfId="0" applyFont="1" applyFill="1" applyBorder="1" applyAlignment="1" applyProtection="1">
      <alignment vertical="center"/>
      <protection locked="0"/>
    </xf>
    <xf numFmtId="0" fontId="3" fillId="2" borderId="0" xfId="0" applyFont="1" applyFill="1" applyBorder="1" applyAlignment="1" applyProtection="1">
      <alignment horizontal="center" vertical="center"/>
      <protection locked="0"/>
    </xf>
    <xf numFmtId="15" fontId="3" fillId="2" borderId="9" xfId="0" applyNumberFormat="1" applyFont="1" applyFill="1" applyBorder="1" applyAlignment="1">
      <alignment horizontal="left"/>
    </xf>
    <xf numFmtId="0" fontId="3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hidden="1"/>
    </xf>
    <xf numFmtId="2" fontId="3" fillId="2" borderId="9" xfId="23" applyNumberFormat="1" applyFont="1" applyFill="1" applyBorder="1" applyAlignment="1">
      <alignment horizontal="right"/>
    </xf>
    <xf numFmtId="10" fontId="3" fillId="11" borderId="9" xfId="27" applyNumberFormat="1" applyFont="1" applyFill="1" applyBorder="1" applyAlignment="1">
      <alignment horizontal="center"/>
    </xf>
    <xf numFmtId="0" fontId="2" fillId="2" borderId="9" xfId="0" applyFont="1" applyFill="1" applyBorder="1" applyAlignment="1" applyProtection="1">
      <alignment horizontal="left"/>
      <protection hidden="1"/>
    </xf>
    <xf numFmtId="10" fontId="3" fillId="11" borderId="14" xfId="27" applyNumberFormat="1" applyFont="1" applyFill="1" applyBorder="1" applyAlignment="1">
      <alignment horizontal="right"/>
    </xf>
    <xf numFmtId="15" fontId="3" fillId="2" borderId="0" xfId="0" applyNumberFormat="1" applyFont="1" applyFill="1" applyBorder="1" applyAlignment="1">
      <alignment horizontal="left"/>
    </xf>
    <xf numFmtId="0" fontId="2" fillId="2" borderId="0" xfId="0" applyFont="1" applyFill="1" applyBorder="1" applyAlignment="1" applyProtection="1">
      <alignment horizontal="center"/>
      <protection hidden="1"/>
    </xf>
    <xf numFmtId="2" fontId="3" fillId="2" borderId="0" xfId="23" applyNumberFormat="1" applyFont="1" applyFill="1" applyBorder="1" applyAlignment="1">
      <alignment horizontal="right"/>
    </xf>
    <xf numFmtId="10" fontId="3" fillId="11" borderId="0" xfId="27" applyNumberFormat="1" applyFont="1" applyFill="1" applyBorder="1" applyAlignment="1">
      <alignment horizontal="center"/>
    </xf>
    <xf numFmtId="0" fontId="2" fillId="2" borderId="0" xfId="0" applyFont="1" applyFill="1" applyBorder="1" applyAlignment="1" applyProtection="1">
      <alignment horizontal="left"/>
      <protection hidden="1"/>
    </xf>
    <xf numFmtId="2" fontId="3" fillId="2" borderId="15" xfId="27" applyNumberFormat="1" applyFont="1" applyFill="1" applyBorder="1" applyAlignment="1">
      <alignment horizontal="right"/>
    </xf>
    <xf numFmtId="0" fontId="2" fillId="2" borderId="16" xfId="0" applyFont="1" applyFill="1" applyBorder="1" applyAlignment="1" applyProtection="1">
      <alignment horizontal="left"/>
      <protection hidden="1"/>
    </xf>
    <xf numFmtId="0" fontId="2" fillId="2" borderId="11" xfId="0" applyFont="1" applyFill="1" applyBorder="1" applyAlignment="1" applyProtection="1">
      <alignment horizontal="left"/>
      <protection hidden="1"/>
    </xf>
    <xf numFmtId="0" fontId="2" fillId="2" borderId="11" xfId="0" applyFont="1" applyFill="1" applyBorder="1" applyAlignment="1" applyProtection="1">
      <alignment horizontal="center"/>
      <protection hidden="1"/>
    </xf>
    <xf numFmtId="0" fontId="3" fillId="2" borderId="11" xfId="0" applyFont="1" applyFill="1" applyBorder="1" applyProtection="1">
      <protection locked="0"/>
    </xf>
    <xf numFmtId="174" fontId="3" fillId="2" borderId="11" xfId="19" applyNumberFormat="1" applyFont="1" applyFill="1" applyBorder="1" applyAlignment="1">
      <alignment horizontal="right"/>
    </xf>
    <xf numFmtId="10" fontId="3" fillId="11" borderId="11" xfId="27" applyNumberFormat="1" applyFont="1" applyFill="1" applyBorder="1" applyAlignment="1">
      <alignment horizontal="center"/>
    </xf>
    <xf numFmtId="10" fontId="3" fillId="0" borderId="17" xfId="27" applyNumberFormat="1" applyFont="1" applyFill="1" applyBorder="1" applyAlignment="1">
      <alignment horizontal="right"/>
    </xf>
    <xf numFmtId="0" fontId="2" fillId="2" borderId="0" xfId="0" applyFont="1" applyFill="1" applyBorder="1" applyAlignment="1" applyProtection="1">
      <alignment horizontal="left"/>
      <protection locked="0"/>
    </xf>
    <xf numFmtId="4" fontId="15" fillId="2" borderId="0" xfId="0" applyNumberFormat="1" applyFont="1" applyFill="1" applyBorder="1" applyAlignment="1" applyProtection="1">
      <alignment horizontal="center"/>
      <protection locked="0"/>
    </xf>
    <xf numFmtId="0" fontId="16" fillId="2" borderId="18" xfId="0" applyFont="1" applyFill="1" applyBorder="1" applyAlignment="1" applyProtection="1">
      <alignment horizontal="centerContinuous"/>
      <protection hidden="1"/>
    </xf>
    <xf numFmtId="0" fontId="17" fillId="2" borderId="9" xfId="0" applyFont="1" applyFill="1" applyBorder="1" applyAlignment="1" applyProtection="1">
      <alignment horizontal="centerContinuous"/>
      <protection hidden="1"/>
    </xf>
    <xf numFmtId="0" fontId="17" fillId="2" borderId="9" xfId="0" applyFont="1" applyFill="1" applyBorder="1" applyAlignment="1" applyProtection="1">
      <alignment horizontal="center"/>
      <protection locked="0"/>
    </xf>
    <xf numFmtId="0" fontId="16" fillId="2" borderId="9" xfId="0" applyFont="1" applyFill="1" applyBorder="1" applyAlignment="1" applyProtection="1">
      <alignment horizontal="centerContinuous"/>
      <protection hidden="1"/>
    </xf>
    <xf numFmtId="0" fontId="16" fillId="2" borderId="14" xfId="0" applyFont="1" applyFill="1" applyBorder="1" applyAlignment="1" applyProtection="1">
      <alignment horizontal="centerContinuous"/>
      <protection hidden="1"/>
    </xf>
    <xf numFmtId="0" fontId="2" fillId="2" borderId="13" xfId="0" applyFont="1" applyFill="1" applyBorder="1" applyAlignment="1" applyProtection="1">
      <alignment horizontal="center"/>
      <protection hidden="1"/>
    </xf>
    <xf numFmtId="0" fontId="2" fillId="2" borderId="0" xfId="0" applyFont="1" applyFill="1" applyBorder="1" applyAlignment="1" applyProtection="1">
      <alignment horizontal="centerContinuous"/>
      <protection hidden="1"/>
    </xf>
    <xf numFmtId="0" fontId="3" fillId="2" borderId="0" xfId="0" applyFont="1" applyFill="1" applyBorder="1" applyAlignment="1" applyProtection="1">
      <alignment horizontal="center"/>
      <protection hidden="1"/>
    </xf>
    <xf numFmtId="0" fontId="3" fillId="2" borderId="0" xfId="0" applyFont="1" applyFill="1" applyBorder="1" applyProtection="1">
      <protection hidden="1"/>
    </xf>
    <xf numFmtId="0" fontId="16" fillId="2" borderId="0" xfId="0" applyFont="1" applyFill="1" applyBorder="1" applyAlignment="1" applyProtection="1">
      <alignment horizontal="center"/>
      <protection hidden="1"/>
    </xf>
    <xf numFmtId="0" fontId="2" fillId="2" borderId="15" xfId="0" applyFont="1" applyFill="1" applyBorder="1" applyAlignment="1" applyProtection="1">
      <alignment horizontal="right"/>
      <protection hidden="1"/>
    </xf>
    <xf numFmtId="0" fontId="3" fillId="2" borderId="13" xfId="0" applyFont="1" applyFill="1" applyBorder="1" applyProtection="1">
      <protection hidden="1"/>
    </xf>
    <xf numFmtId="0" fontId="3" fillId="2" borderId="15" xfId="0" applyFont="1" applyFill="1" applyBorder="1" applyAlignment="1" applyProtection="1">
      <alignment horizontal="center"/>
      <protection hidden="1"/>
    </xf>
    <xf numFmtId="9" fontId="3" fillId="2" borderId="0" xfId="27" applyFont="1" applyFill="1" applyBorder="1" applyAlignment="1">
      <alignment horizontal="center"/>
    </xf>
    <xf numFmtId="175" fontId="3" fillId="2" borderId="15" xfId="27" applyNumberFormat="1" applyFont="1" applyFill="1" applyBorder="1" applyAlignment="1" applyProtection="1">
      <alignment horizontal="center"/>
      <protection hidden="1"/>
    </xf>
    <xf numFmtId="178" fontId="3" fillId="2" borderId="0" xfId="2" applyNumberFormat="1" applyFont="1" applyFill="1" applyBorder="1" applyAlignment="1">
      <alignment horizontal="right"/>
    </xf>
    <xf numFmtId="175" fontId="3" fillId="10" borderId="0" xfId="27" applyNumberFormat="1" applyFont="1" applyFill="1" applyBorder="1" applyAlignment="1">
      <alignment horizontal="right"/>
    </xf>
    <xf numFmtId="175" fontId="3" fillId="10" borderId="0" xfId="27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>
      <protection locked="0"/>
    </xf>
    <xf numFmtId="178" fontId="2" fillId="2" borderId="15" xfId="2" applyNumberFormat="1" applyFont="1" applyFill="1" applyBorder="1" applyAlignment="1" applyProtection="1">
      <alignment horizontal="center"/>
      <protection hidden="1"/>
    </xf>
    <xf numFmtId="0" fontId="2" fillId="2" borderId="13" xfId="0" applyFont="1" applyFill="1" applyBorder="1" applyProtection="1">
      <protection hidden="1"/>
    </xf>
    <xf numFmtId="0" fontId="2" fillId="2" borderId="0" xfId="0" applyFont="1" applyFill="1" applyBorder="1" applyProtection="1">
      <protection hidden="1"/>
    </xf>
    <xf numFmtId="4" fontId="2" fillId="2" borderId="15" xfId="2" applyNumberFormat="1" applyFont="1" applyFill="1" applyBorder="1" applyAlignment="1" applyProtection="1">
      <alignment horizontal="center"/>
      <protection hidden="1"/>
    </xf>
    <xf numFmtId="0" fontId="16" fillId="2" borderId="13" xfId="0" applyFont="1" applyFill="1" applyBorder="1" applyAlignment="1" applyProtection="1">
      <alignment horizontal="centerContinuous" vertical="center"/>
      <protection hidden="1"/>
    </xf>
    <xf numFmtId="0" fontId="2" fillId="2" borderId="0" xfId="0" applyFont="1" applyFill="1" applyBorder="1" applyAlignment="1" applyProtection="1">
      <alignment horizontal="centerContinuous" vertical="center"/>
      <protection hidden="1"/>
    </xf>
    <xf numFmtId="0" fontId="2" fillId="2" borderId="0" xfId="0" applyFont="1" applyFill="1" applyBorder="1" applyAlignment="1" applyProtection="1">
      <alignment vertical="center"/>
      <protection locked="0"/>
    </xf>
    <xf numFmtId="0" fontId="16" fillId="2" borderId="0" xfId="0" applyFont="1" applyFill="1" applyBorder="1" applyAlignment="1" applyProtection="1">
      <alignment horizontal="centerContinuous"/>
      <protection hidden="1"/>
    </xf>
    <xf numFmtId="0" fontId="16" fillId="2" borderId="15" xfId="0" applyFont="1" applyFill="1" applyBorder="1" applyAlignment="1" applyProtection="1">
      <alignment horizontal="centerContinuous"/>
      <protection hidden="1"/>
    </xf>
    <xf numFmtId="0" fontId="16" fillId="2" borderId="13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Border="1" applyAlignment="1" applyProtection="1">
      <alignment horizontal="centerContinuous" vertical="center"/>
      <protection locked="0"/>
    </xf>
    <xf numFmtId="0" fontId="2" fillId="2" borderId="15" xfId="0" applyFont="1" applyFill="1" applyBorder="1" applyAlignment="1" applyProtection="1">
      <alignment horizontal="center"/>
      <protection hidden="1"/>
    </xf>
    <xf numFmtId="181" fontId="3" fillId="2" borderId="0" xfId="26" applyNumberFormat="1" applyFont="1" applyFill="1" applyBorder="1"/>
    <xf numFmtId="9" fontId="2" fillId="2" borderId="15" xfId="27" applyNumberFormat="1" applyFont="1" applyFill="1" applyBorder="1" applyAlignment="1">
      <alignment horizontal="center"/>
    </xf>
    <xf numFmtId="177" fontId="3" fillId="2" borderId="0" xfId="20" applyNumberFormat="1" applyFont="1" applyFill="1" applyBorder="1"/>
    <xf numFmtId="0" fontId="3" fillId="2" borderId="0" xfId="0" applyFont="1" applyFill="1" applyBorder="1" applyAlignment="1" applyProtection="1">
      <alignment horizontal="left"/>
      <protection hidden="1"/>
    </xf>
    <xf numFmtId="177" fontId="3" fillId="2" borderId="0" xfId="26" applyNumberFormat="1" applyFont="1" applyFill="1" applyBorder="1"/>
    <xf numFmtId="177" fontId="2" fillId="2" borderId="0" xfId="20" applyNumberFormat="1" applyFont="1" applyFill="1" applyBorder="1"/>
    <xf numFmtId="177" fontId="2" fillId="0" borderId="0" xfId="20" applyNumberFormat="1" applyFont="1" applyFill="1" applyBorder="1"/>
    <xf numFmtId="175" fontId="3" fillId="2" borderId="0" xfId="27" applyNumberFormat="1" applyFont="1" applyFill="1" applyBorder="1" applyAlignment="1">
      <alignment horizontal="center"/>
    </xf>
    <xf numFmtId="181" fontId="3" fillId="2" borderId="0" xfId="25" applyNumberFormat="1" applyFont="1" applyFill="1" applyBorder="1"/>
    <xf numFmtId="0" fontId="16" fillId="2" borderId="13" xfId="0" applyFont="1" applyFill="1" applyBorder="1" applyAlignment="1" applyProtection="1">
      <alignment horizontal="centerContinuous"/>
      <protection hidden="1"/>
    </xf>
    <xf numFmtId="0" fontId="16" fillId="2" borderId="0" xfId="0" applyFont="1" applyFill="1" applyBorder="1" applyAlignment="1" applyProtection="1">
      <alignment horizontal="center"/>
      <protection locked="0"/>
    </xf>
    <xf numFmtId="177" fontId="3" fillId="2" borderId="0" xfId="25" applyNumberFormat="1" applyFont="1" applyFill="1" applyBorder="1"/>
    <xf numFmtId="0" fontId="16" fillId="2" borderId="13" xfId="0" applyFont="1" applyFill="1" applyBorder="1" applyAlignment="1" applyProtection="1">
      <alignment horizontal="center"/>
      <protection hidden="1"/>
    </xf>
    <xf numFmtId="0" fontId="16" fillId="2" borderId="0" xfId="0" applyFont="1" applyFill="1" applyBorder="1" applyAlignment="1" applyProtection="1">
      <protection locked="0"/>
    </xf>
    <xf numFmtId="0" fontId="3" fillId="2" borderId="15" xfId="0" applyFont="1" applyFill="1" applyBorder="1" applyProtection="1">
      <protection hidden="1"/>
    </xf>
    <xf numFmtId="0" fontId="3" fillId="2" borderId="0" xfId="26" applyFont="1" applyFill="1" applyBorder="1"/>
    <xf numFmtId="0" fontId="3" fillId="2" borderId="0" xfId="26" applyFont="1" applyFill="1" applyBorder="1" applyAlignment="1">
      <alignment horizontal="center"/>
    </xf>
    <xf numFmtId="0" fontId="2" fillId="2" borderId="0" xfId="2" applyNumberFormat="1" applyFont="1" applyFill="1" applyBorder="1" applyAlignment="1" applyProtection="1">
      <alignment horizontal="right"/>
      <protection hidden="1"/>
    </xf>
    <xf numFmtId="0" fontId="3" fillId="2" borderId="16" xfId="2" applyNumberFormat="1" applyFont="1" applyFill="1" applyBorder="1" applyAlignment="1" applyProtection="1">
      <alignment horizontal="left"/>
      <protection hidden="1"/>
    </xf>
    <xf numFmtId="177" fontId="3" fillId="10" borderId="11" xfId="2" applyNumberFormat="1" applyFont="1" applyFill="1" applyBorder="1" applyAlignment="1" applyProtection="1">
      <alignment horizontal="center"/>
      <protection hidden="1"/>
    </xf>
    <xf numFmtId="0" fontId="3" fillId="2" borderId="11" xfId="0" applyFont="1" applyFill="1" applyBorder="1" applyAlignment="1" applyProtection="1">
      <alignment horizontal="center"/>
      <protection hidden="1"/>
    </xf>
    <xf numFmtId="0" fontId="3" fillId="2" borderId="11" xfId="0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Protection="1">
      <protection hidden="1"/>
    </xf>
    <xf numFmtId="0" fontId="3" fillId="2" borderId="17" xfId="0" applyFont="1" applyFill="1" applyBorder="1" applyProtection="1">
      <protection hidden="1"/>
    </xf>
    <xf numFmtId="0" fontId="18" fillId="2" borderId="18" xfId="0" applyFont="1" applyFill="1" applyBorder="1" applyAlignment="1" applyProtection="1">
      <alignment horizontal="centerContinuous"/>
      <protection hidden="1"/>
    </xf>
    <xf numFmtId="0" fontId="19" fillId="2" borderId="9" xfId="0" applyFont="1" applyFill="1" applyBorder="1" applyAlignment="1" applyProtection="1">
      <alignment horizontal="centerContinuous"/>
      <protection hidden="1"/>
    </xf>
    <xf numFmtId="0" fontId="19" fillId="2" borderId="14" xfId="0" applyFont="1" applyFill="1" applyBorder="1" applyAlignment="1" applyProtection="1">
      <alignment horizontal="centerContinuous"/>
      <protection hidden="1"/>
    </xf>
    <xf numFmtId="0" fontId="18" fillId="2" borderId="14" xfId="0" applyFont="1" applyFill="1" applyBorder="1" applyAlignment="1" applyProtection="1">
      <alignment horizontal="centerContinuous"/>
      <protection hidden="1"/>
    </xf>
    <xf numFmtId="0" fontId="2" fillId="2" borderId="13" xfId="0" applyFont="1" applyFill="1" applyBorder="1" applyAlignment="1" applyProtection="1">
      <alignment horizontal="centerContinuous"/>
      <protection hidden="1"/>
    </xf>
    <xf numFmtId="0" fontId="3" fillId="2" borderId="0" xfId="0" applyFont="1" applyFill="1" applyBorder="1" applyAlignment="1" applyProtection="1">
      <alignment horizontal="centerContinuous"/>
      <protection hidden="1"/>
    </xf>
    <xf numFmtId="0" fontId="3" fillId="2" borderId="15" xfId="0" applyFont="1" applyFill="1" applyBorder="1" applyAlignment="1" applyProtection="1">
      <alignment horizontal="centerContinuous"/>
      <protection hidden="1"/>
    </xf>
    <xf numFmtId="177" fontId="2" fillId="2" borderId="15" xfId="2" applyNumberFormat="1" applyFont="1" applyFill="1" applyBorder="1" applyAlignment="1" applyProtection="1">
      <alignment horizontal="centerContinuous"/>
      <protection hidden="1"/>
    </xf>
    <xf numFmtId="0" fontId="2" fillId="2" borderId="0" xfId="0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>
      <alignment horizontal="right"/>
      <protection locked="0"/>
    </xf>
    <xf numFmtId="177" fontId="3" fillId="2" borderId="0" xfId="20" applyNumberFormat="1" applyFont="1" applyFill="1" applyBorder="1" applyAlignment="1">
      <alignment horizontal="right"/>
    </xf>
    <xf numFmtId="177" fontId="3" fillId="2" borderId="0" xfId="20" applyNumberFormat="1" applyFont="1" applyFill="1" applyBorder="1" applyAlignment="1">
      <alignment horizontal="center"/>
    </xf>
    <xf numFmtId="0" fontId="3" fillId="2" borderId="16" xfId="0" applyFont="1" applyFill="1" applyBorder="1" applyProtection="1">
      <protection hidden="1"/>
    </xf>
    <xf numFmtId="177" fontId="2" fillId="2" borderId="17" xfId="2" applyNumberFormat="1" applyFont="1" applyFill="1" applyBorder="1" applyAlignment="1" applyProtection="1">
      <alignment horizontal="center"/>
      <protection hidden="1"/>
    </xf>
    <xf numFmtId="177" fontId="2" fillId="2" borderId="11" xfId="2" applyNumberFormat="1" applyFont="1" applyFill="1" applyBorder="1" applyAlignment="1" applyProtection="1">
      <alignment horizontal="center"/>
      <protection hidden="1"/>
    </xf>
    <xf numFmtId="9" fontId="2" fillId="2" borderId="17" xfId="27" applyFont="1" applyFill="1" applyBorder="1" applyAlignment="1" applyProtection="1">
      <alignment horizontal="center"/>
      <protection hidden="1"/>
    </xf>
    <xf numFmtId="2" fontId="15" fillId="2" borderId="0" xfId="2" applyNumberFormat="1" applyFont="1" applyFill="1" applyBorder="1" applyAlignment="1" applyProtection="1">
      <protection locked="0"/>
    </xf>
    <xf numFmtId="0" fontId="15" fillId="2" borderId="0" xfId="26" applyFont="1" applyFill="1" applyBorder="1"/>
    <xf numFmtId="175" fontId="3" fillId="2" borderId="0" xfId="27" applyNumberFormat="1" applyFont="1" applyFill="1" applyBorder="1" applyProtection="1">
      <protection locked="0"/>
    </xf>
    <xf numFmtId="175" fontId="3" fillId="2" borderId="0" xfId="27" applyNumberFormat="1" applyFont="1" applyFill="1" applyBorder="1" applyAlignment="1" applyProtection="1">
      <alignment horizontal="center"/>
      <protection locked="0"/>
    </xf>
    <xf numFmtId="0" fontId="15" fillId="2" borderId="0" xfId="0" applyFont="1" applyFill="1" applyBorder="1" applyProtection="1">
      <protection hidden="1"/>
    </xf>
    <xf numFmtId="0" fontId="3" fillId="2" borderId="0" xfId="0" applyFont="1" applyFill="1" applyAlignment="1" applyProtection="1">
      <protection locked="0"/>
    </xf>
    <xf numFmtId="0" fontId="20" fillId="2" borderId="0" xfId="0" applyFont="1" applyFill="1" applyBorder="1" applyAlignment="1" applyProtection="1">
      <alignment horizontal="left"/>
      <protection hidden="1"/>
    </xf>
    <xf numFmtId="10" fontId="3" fillId="0" borderId="9" xfId="27" applyNumberFormat="1" applyFont="1" applyFill="1" applyBorder="1" applyAlignment="1" applyProtection="1">
      <alignment horizontal="center"/>
      <protection hidden="1"/>
    </xf>
    <xf numFmtId="183" fontId="3" fillId="2" borderId="0" xfId="2" applyNumberFormat="1" applyFont="1" applyFill="1" applyBorder="1" applyAlignment="1">
      <alignment horizontal="center"/>
    </xf>
    <xf numFmtId="181" fontId="3" fillId="2" borderId="0" xfId="2" applyNumberFormat="1" applyFont="1" applyFill="1" applyBorder="1" applyAlignment="1">
      <alignment horizontal="center"/>
    </xf>
    <xf numFmtId="183" fontId="3" fillId="2" borderId="0" xfId="17" applyNumberFormat="1" applyFont="1" applyFill="1" applyBorder="1" applyAlignment="1">
      <alignment horizontal="center"/>
    </xf>
    <xf numFmtId="175" fontId="2" fillId="2" borderId="15" xfId="27" applyNumberFormat="1" applyFont="1" applyFill="1" applyBorder="1" applyAlignment="1">
      <alignment horizontal="center"/>
    </xf>
    <xf numFmtId="176" fontId="3" fillId="2" borderId="0" xfId="16" applyNumberFormat="1" applyFont="1" applyFill="1" applyBorder="1" applyAlignment="1">
      <alignment horizontal="right"/>
    </xf>
    <xf numFmtId="177" fontId="3" fillId="2" borderId="0" xfId="0" applyNumberFormat="1" applyFont="1" applyFill="1" applyBorder="1" applyProtection="1">
      <protection locked="0"/>
    </xf>
    <xf numFmtId="0" fontId="21" fillId="0" borderId="0" xfId="0" applyFont="1" applyFill="1" applyProtection="1">
      <protection locked="0"/>
    </xf>
    <xf numFmtId="0" fontId="21" fillId="0" borderId="0" xfId="0" applyFont="1" applyFill="1" applyBorder="1" applyProtection="1">
      <protection locked="0"/>
    </xf>
    <xf numFmtId="175" fontId="21" fillId="0" borderId="0" xfId="27" applyNumberFormat="1" applyFont="1" applyFill="1" applyBorder="1" applyProtection="1"/>
    <xf numFmtId="0" fontId="21" fillId="0" borderId="0" xfId="0" applyFont="1" applyFill="1" applyBorder="1" applyProtection="1"/>
    <xf numFmtId="10" fontId="21" fillId="0" borderId="0" xfId="0" applyNumberFormat="1" applyFont="1" applyFill="1" applyBorder="1" applyProtection="1"/>
    <xf numFmtId="181" fontId="3" fillId="2" borderId="0" xfId="0" applyNumberFormat="1" applyFont="1" applyFill="1" applyBorder="1" applyProtection="1">
      <protection locked="0"/>
    </xf>
    <xf numFmtId="43" fontId="12" fillId="2" borderId="0" xfId="0" applyNumberFormat="1" applyFont="1" applyFill="1" applyBorder="1" applyProtection="1">
      <protection locked="0"/>
    </xf>
    <xf numFmtId="177" fontId="3" fillId="2" borderId="0" xfId="0" applyNumberFormat="1" applyFont="1" applyFill="1" applyBorder="1" applyAlignment="1">
      <alignment horizontal="center"/>
    </xf>
    <xf numFmtId="177" fontId="2" fillId="2" borderId="0" xfId="0" applyNumberFormat="1" applyFont="1" applyFill="1" applyBorder="1" applyAlignment="1">
      <alignment horizontal="center"/>
    </xf>
    <xf numFmtId="9" fontId="3" fillId="2" borderId="0" xfId="0" applyNumberFormat="1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177" fontId="3" fillId="2" borderId="0" xfId="11" applyNumberFormat="1" applyFont="1" applyFill="1" applyBorder="1"/>
    <xf numFmtId="181" fontId="2" fillId="2" borderId="0" xfId="0" applyNumberFormat="1" applyFont="1" applyFill="1" applyBorder="1" applyProtection="1">
      <protection locked="0"/>
    </xf>
    <xf numFmtId="177" fontId="2" fillId="2" borderId="0" xfId="0" applyNumberFormat="1" applyFont="1" applyFill="1" applyBorder="1" applyProtection="1">
      <protection locked="0"/>
    </xf>
    <xf numFmtId="43" fontId="13" fillId="2" borderId="0" xfId="0" applyNumberFormat="1" applyFont="1" applyFill="1" applyBorder="1" applyProtection="1">
      <protection locked="0"/>
    </xf>
    <xf numFmtId="43" fontId="3" fillId="2" borderId="0" xfId="0" applyNumberFormat="1" applyFont="1" applyFill="1" applyBorder="1" applyProtection="1">
      <protection locked="0"/>
    </xf>
    <xf numFmtId="175" fontId="3" fillId="2" borderId="0" xfId="27" applyNumberFormat="1" applyFont="1" applyFill="1" applyBorder="1" applyAlignment="1" applyProtection="1">
      <alignment horizontal="right"/>
      <protection locked="0"/>
    </xf>
    <xf numFmtId="175" fontId="3" fillId="2" borderId="0" xfId="27" applyNumberFormat="1" applyFont="1" applyFill="1" applyBorder="1" applyAlignment="1">
      <alignment horizontal="left"/>
    </xf>
    <xf numFmtId="10" fontId="3" fillId="2" borderId="0" xfId="0" applyNumberFormat="1" applyFont="1" applyFill="1" applyBorder="1" applyAlignment="1" applyProtection="1">
      <alignment vertical="center"/>
      <protection locked="0"/>
    </xf>
    <xf numFmtId="177" fontId="13" fillId="2" borderId="0" xfId="0" applyNumberFormat="1" applyFont="1" applyFill="1" applyBorder="1" applyProtection="1">
      <protection locked="0"/>
    </xf>
    <xf numFmtId="177" fontId="3" fillId="11" borderId="0" xfId="20" applyNumberFormat="1" applyFont="1" applyFill="1" applyBorder="1" applyAlignment="1">
      <alignment horizontal="center"/>
    </xf>
    <xf numFmtId="172" fontId="2" fillId="2" borderId="0" xfId="3" applyFont="1" applyFill="1" applyBorder="1" applyAlignment="1" applyProtection="1">
      <alignment horizontal="center"/>
      <protection locked="0"/>
    </xf>
    <xf numFmtId="177" fontId="3" fillId="11" borderId="0" xfId="20" applyNumberFormat="1" applyFont="1" applyFill="1" applyBorder="1"/>
    <xf numFmtId="0" fontId="2" fillId="11" borderId="18" xfId="0" applyFont="1" applyFill="1" applyBorder="1" applyAlignment="1" applyProtection="1">
      <alignment horizontal="left"/>
      <protection hidden="1"/>
    </xf>
    <xf numFmtId="15" fontId="3" fillId="11" borderId="9" xfId="0" applyNumberFormat="1" applyFont="1" applyFill="1" applyBorder="1" applyAlignment="1">
      <alignment horizontal="left"/>
    </xf>
    <xf numFmtId="0" fontId="3" fillId="11" borderId="9" xfId="0" applyFont="1" applyFill="1" applyBorder="1" applyAlignment="1" applyProtection="1">
      <alignment horizontal="center"/>
      <protection locked="0"/>
    </xf>
    <xf numFmtId="0" fontId="2" fillId="11" borderId="13" xfId="0" applyFont="1" applyFill="1" applyBorder="1" applyAlignment="1" applyProtection="1">
      <alignment horizontal="left"/>
      <protection hidden="1"/>
    </xf>
    <xf numFmtId="15" fontId="3" fillId="11" borderId="0" xfId="0" applyNumberFormat="1" applyFont="1" applyFill="1" applyBorder="1" applyAlignment="1" applyProtection="1">
      <alignment horizontal="center"/>
      <protection hidden="1"/>
    </xf>
    <xf numFmtId="0" fontId="22" fillId="11" borderId="0" xfId="26" applyFont="1" applyFill="1" applyBorder="1" applyAlignment="1" applyProtection="1">
      <alignment horizontal="center"/>
    </xf>
    <xf numFmtId="183" fontId="13" fillId="2" borderId="0" xfId="0" applyNumberFormat="1" applyFont="1" applyFill="1" applyBorder="1" applyProtection="1">
      <protection locked="0"/>
    </xf>
    <xf numFmtId="0" fontId="2" fillId="11" borderId="13" xfId="26" applyFont="1" applyFill="1" applyBorder="1" applyAlignment="1">
      <alignment horizontal="center"/>
    </xf>
    <xf numFmtId="177" fontId="3" fillId="11" borderId="0" xfId="20" applyNumberFormat="1" applyFont="1" applyFill="1" applyBorder="1" applyAlignment="1">
      <alignment horizontal="right"/>
    </xf>
    <xf numFmtId="0" fontId="3" fillId="11" borderId="13" xfId="0" applyFont="1" applyFill="1" applyBorder="1" applyProtection="1">
      <protection hidden="1"/>
    </xf>
    <xf numFmtId="177" fontId="3" fillId="11" borderId="11" xfId="2" applyNumberFormat="1" applyFont="1" applyFill="1" applyBorder="1" applyAlignment="1" applyProtection="1">
      <alignment horizontal="center"/>
      <protection hidden="1"/>
    </xf>
    <xf numFmtId="175" fontId="3" fillId="11" borderId="0" xfId="27" applyNumberFormat="1" applyFont="1" applyFill="1" applyBorder="1" applyAlignment="1">
      <alignment horizontal="right"/>
    </xf>
    <xf numFmtId="170" fontId="3" fillId="2" borderId="0" xfId="0" applyNumberFormat="1" applyFont="1" applyFill="1" applyBorder="1" applyProtection="1">
      <protection locked="0"/>
    </xf>
    <xf numFmtId="0" fontId="3" fillId="0" borderId="0" xfId="24" applyFont="1" applyFill="1" applyBorder="1" applyProtection="1">
      <protection locked="0"/>
    </xf>
    <xf numFmtId="0" fontId="3" fillId="0" borderId="0" xfId="18" applyNumberFormat="1" applyFont="1" applyFill="1" applyBorder="1" applyAlignment="1" applyProtection="1">
      <alignment horizontal="center"/>
      <protection locked="0"/>
    </xf>
    <xf numFmtId="183" fontId="3" fillId="0" borderId="0" xfId="18" applyNumberFormat="1" applyFont="1" applyFill="1" applyBorder="1" applyAlignment="1" applyProtection="1">
      <alignment horizontal="center"/>
      <protection locked="0"/>
    </xf>
    <xf numFmtId="0" fontId="3" fillId="0" borderId="0" xfId="24" applyFont="1" applyFill="1" applyBorder="1" applyAlignment="1" applyProtection="1">
      <alignment horizontal="center"/>
      <protection locked="0"/>
    </xf>
    <xf numFmtId="9" fontId="3" fillId="0" borderId="0" xfId="24" applyNumberFormat="1" applyFont="1" applyFill="1" applyBorder="1" applyAlignment="1" applyProtection="1">
      <alignment horizontal="center"/>
      <protection locked="0"/>
    </xf>
    <xf numFmtId="0" fontId="8" fillId="0" borderId="0" xfId="24" applyFont="1" applyFill="1" applyBorder="1" applyAlignment="1" applyProtection="1">
      <alignment horizontal="centerContinuous"/>
      <protection hidden="1"/>
    </xf>
    <xf numFmtId="183" fontId="3" fillId="0" borderId="0" xfId="18" applyNumberFormat="1" applyFont="1" applyFill="1" applyBorder="1" applyAlignment="1" applyProtection="1">
      <alignment horizontal="centerContinuous"/>
      <protection locked="0"/>
    </xf>
    <xf numFmtId="0" fontId="3" fillId="0" borderId="0" xfId="24" applyFont="1" applyFill="1" applyBorder="1" applyAlignment="1" applyProtection="1">
      <alignment horizontal="centerContinuous"/>
      <protection locked="0"/>
    </xf>
    <xf numFmtId="183" fontId="17" fillId="0" borderId="0" xfId="18" applyNumberFormat="1" applyFont="1" applyFill="1" applyBorder="1" applyAlignment="1" applyProtection="1">
      <alignment horizontal="centerContinuous"/>
      <protection hidden="1"/>
    </xf>
    <xf numFmtId="0" fontId="2" fillId="0" borderId="18" xfId="24" applyFont="1" applyFill="1" applyBorder="1" applyAlignment="1" applyProtection="1">
      <alignment horizontal="left"/>
      <protection hidden="1"/>
    </xf>
    <xf numFmtId="183" fontId="3" fillId="0" borderId="9" xfId="18" applyNumberFormat="1" applyFont="1" applyFill="1" applyBorder="1" applyAlignment="1" applyProtection="1">
      <alignment horizontal="centerContinuous"/>
      <protection locked="0"/>
    </xf>
    <xf numFmtId="0" fontId="3" fillId="0" borderId="9" xfId="24" applyFont="1" applyFill="1" applyBorder="1" applyAlignment="1" applyProtection="1">
      <alignment horizontal="centerContinuous"/>
      <protection locked="0"/>
    </xf>
    <xf numFmtId="15" fontId="3" fillId="0" borderId="9" xfId="0" applyNumberFormat="1" applyFont="1" applyFill="1" applyBorder="1" applyAlignment="1" applyProtection="1">
      <alignment horizontal="left"/>
      <protection hidden="1"/>
    </xf>
    <xf numFmtId="0" fontId="3" fillId="0" borderId="9" xfId="24" applyFont="1" applyFill="1" applyBorder="1" applyProtection="1">
      <protection locked="0"/>
    </xf>
    <xf numFmtId="0" fontId="2" fillId="0" borderId="9" xfId="24" applyFont="1" applyFill="1" applyBorder="1" applyAlignment="1" applyProtection="1">
      <alignment horizontal="left"/>
      <protection hidden="1"/>
    </xf>
    <xf numFmtId="10" fontId="3" fillId="0" borderId="9" xfId="27" applyNumberFormat="1" applyFont="1" applyFill="1" applyBorder="1" applyAlignment="1">
      <alignment horizontal="right"/>
    </xf>
    <xf numFmtId="10" fontId="3" fillId="0" borderId="14" xfId="27" applyNumberFormat="1" applyFont="1" applyFill="1" applyBorder="1" applyAlignment="1">
      <alignment horizontal="center"/>
    </xf>
    <xf numFmtId="0" fontId="2" fillId="0" borderId="16" xfId="24" applyFont="1" applyFill="1" applyBorder="1" applyAlignment="1" applyProtection="1">
      <alignment horizontal="left"/>
      <protection hidden="1"/>
    </xf>
    <xf numFmtId="15" fontId="3" fillId="0" borderId="11" xfId="0" applyNumberFormat="1" applyFont="1" applyFill="1" applyBorder="1" applyAlignment="1" applyProtection="1">
      <alignment horizontal="left"/>
      <protection hidden="1"/>
    </xf>
    <xf numFmtId="183" fontId="3" fillId="0" borderId="11" xfId="18" applyNumberFormat="1" applyFont="1" applyFill="1" applyBorder="1" applyAlignment="1" applyProtection="1">
      <alignment horizontal="centerContinuous"/>
      <protection hidden="1"/>
    </xf>
    <xf numFmtId="0" fontId="3" fillId="0" borderId="11" xfId="24" applyFont="1" applyFill="1" applyBorder="1" applyAlignment="1" applyProtection="1">
      <alignment horizontal="centerContinuous"/>
      <protection locked="0"/>
    </xf>
    <xf numFmtId="0" fontId="3" fillId="0" borderId="11" xfId="24" applyFont="1" applyFill="1" applyBorder="1" applyProtection="1">
      <protection locked="0"/>
    </xf>
    <xf numFmtId="0" fontId="2" fillId="0" borderId="11" xfId="24" applyFont="1" applyFill="1" applyBorder="1" applyAlignment="1" applyProtection="1">
      <alignment horizontal="left"/>
      <protection hidden="1"/>
    </xf>
    <xf numFmtId="4" fontId="3" fillId="0" borderId="11" xfId="0" applyNumberFormat="1" applyFont="1" applyFill="1" applyBorder="1" applyAlignment="1">
      <alignment horizontal="right"/>
    </xf>
    <xf numFmtId="10" fontId="3" fillId="0" borderId="11" xfId="27" applyNumberFormat="1" applyFont="1" applyFill="1" applyBorder="1" applyAlignment="1">
      <alignment horizontal="right"/>
    </xf>
    <xf numFmtId="186" fontId="3" fillId="0" borderId="11" xfId="24" applyNumberFormat="1" applyFont="1" applyFill="1" applyBorder="1" applyAlignment="1" applyProtection="1">
      <alignment horizontal="center"/>
      <protection hidden="1"/>
    </xf>
    <xf numFmtId="10" fontId="3" fillId="0" borderId="17" xfId="27" applyNumberFormat="1" applyFont="1" applyFill="1" applyBorder="1" applyAlignment="1">
      <alignment horizontal="center"/>
    </xf>
    <xf numFmtId="9" fontId="3" fillId="0" borderId="0" xfId="27" applyFont="1" applyFill="1" applyBorder="1" applyAlignment="1" applyProtection="1">
      <alignment horizontal="center"/>
      <protection locked="0"/>
    </xf>
    <xf numFmtId="3" fontId="3" fillId="0" borderId="0" xfId="24" applyNumberFormat="1" applyFont="1" applyFill="1" applyBorder="1" applyProtection="1">
      <protection locked="0"/>
    </xf>
    <xf numFmtId="0" fontId="3" fillId="0" borderId="0" xfId="24" applyFont="1" applyFill="1" applyBorder="1" applyAlignment="1" applyProtection="1">
      <alignment horizontal="left"/>
      <protection locked="0"/>
    </xf>
    <xf numFmtId="0" fontId="16" fillId="0" borderId="18" xfId="24" applyFont="1" applyFill="1" applyBorder="1" applyAlignment="1" applyProtection="1">
      <alignment horizontal="centerContinuous"/>
      <protection hidden="1"/>
    </xf>
    <xf numFmtId="183" fontId="19" fillId="0" borderId="9" xfId="24" applyNumberFormat="1" applyFont="1" applyFill="1" applyBorder="1" applyAlignment="1" applyProtection="1">
      <alignment horizontal="centerContinuous"/>
      <protection hidden="1"/>
    </xf>
    <xf numFmtId="0" fontId="19" fillId="0" borderId="9" xfId="24" applyFont="1" applyFill="1" applyBorder="1" applyAlignment="1" applyProtection="1">
      <alignment horizontal="centerContinuous"/>
      <protection hidden="1"/>
    </xf>
    <xf numFmtId="0" fontId="19" fillId="0" borderId="14" xfId="24" applyFont="1" applyFill="1" applyBorder="1" applyAlignment="1" applyProtection="1">
      <alignment horizontal="centerContinuous"/>
      <protection hidden="1"/>
    </xf>
    <xf numFmtId="0" fontId="19" fillId="0" borderId="0" xfId="24" applyFont="1" applyFill="1" applyBorder="1" applyAlignment="1" applyProtection="1">
      <alignment horizontal="center"/>
      <protection locked="0"/>
    </xf>
    <xf numFmtId="183" fontId="18" fillId="0" borderId="9" xfId="18" applyNumberFormat="1" applyFont="1" applyFill="1" applyBorder="1" applyAlignment="1" applyProtection="1">
      <alignment horizontal="centerContinuous"/>
      <protection hidden="1"/>
    </xf>
    <xf numFmtId="183" fontId="18" fillId="0" borderId="14" xfId="18" applyNumberFormat="1" applyFont="1" applyFill="1" applyBorder="1" applyAlignment="1" applyProtection="1">
      <alignment horizontal="centerContinuous"/>
      <protection hidden="1"/>
    </xf>
    <xf numFmtId="183" fontId="16" fillId="0" borderId="9" xfId="18" applyNumberFormat="1" applyFont="1" applyFill="1" applyBorder="1" applyAlignment="1" applyProtection="1">
      <alignment horizontal="centerContinuous"/>
      <protection hidden="1"/>
    </xf>
    <xf numFmtId="0" fontId="2" fillId="0" borderId="13" xfId="24" applyFont="1" applyFill="1" applyBorder="1" applyAlignment="1" applyProtection="1">
      <alignment horizontal="center"/>
      <protection hidden="1"/>
    </xf>
    <xf numFmtId="183" fontId="2" fillId="0" borderId="0" xfId="24" applyNumberFormat="1" applyFont="1" applyFill="1" applyBorder="1" applyAlignment="1" applyProtection="1">
      <alignment horizontal="center"/>
      <protection hidden="1"/>
    </xf>
    <xf numFmtId="0" fontId="2" fillId="0" borderId="0" xfId="24" applyFont="1" applyFill="1" applyBorder="1" applyAlignment="1" applyProtection="1">
      <alignment horizontal="center"/>
      <protection hidden="1"/>
    </xf>
    <xf numFmtId="183" fontId="2" fillId="0" borderId="0" xfId="18" applyNumberFormat="1" applyFont="1" applyFill="1" applyBorder="1" applyAlignment="1" applyProtection="1">
      <alignment horizontal="center"/>
      <protection hidden="1"/>
    </xf>
    <xf numFmtId="0" fontId="2" fillId="0" borderId="15" xfId="24" applyFont="1" applyFill="1" applyBorder="1" applyAlignment="1" applyProtection="1">
      <alignment horizontal="center"/>
      <protection hidden="1"/>
    </xf>
    <xf numFmtId="0" fontId="2" fillId="0" borderId="0" xfId="24" applyFont="1" applyFill="1" applyBorder="1" applyAlignment="1" applyProtection="1">
      <alignment horizontal="center"/>
      <protection locked="0"/>
    </xf>
    <xf numFmtId="183" fontId="2" fillId="0" borderId="15" xfId="18" applyNumberFormat="1" applyFont="1" applyFill="1" applyBorder="1" applyAlignment="1" applyProtection="1">
      <alignment horizontal="center"/>
      <protection hidden="1"/>
    </xf>
    <xf numFmtId="183" fontId="2" fillId="0" borderId="0" xfId="18" applyNumberFormat="1" applyFont="1" applyFill="1" applyBorder="1" applyAlignment="1" applyProtection="1">
      <alignment horizontal="center"/>
      <protection locked="0"/>
    </xf>
    <xf numFmtId="9" fontId="3" fillId="0" borderId="0" xfId="27" applyFont="1" applyFill="1" applyBorder="1" applyProtection="1">
      <protection locked="0"/>
    </xf>
    <xf numFmtId="183" fontId="3" fillId="0" borderId="0" xfId="2" applyNumberFormat="1" applyFont="1" applyFill="1" applyBorder="1" applyAlignment="1">
      <alignment horizontal="center"/>
    </xf>
    <xf numFmtId="9" fontId="3" fillId="0" borderId="0" xfId="27" applyNumberFormat="1" applyFont="1" applyFill="1" applyBorder="1" applyAlignment="1">
      <alignment horizontal="right"/>
    </xf>
    <xf numFmtId="182" fontId="3" fillId="0" borderId="0" xfId="2" applyNumberFormat="1" applyFont="1" applyFill="1" applyBorder="1" applyAlignment="1">
      <alignment horizontal="center"/>
    </xf>
    <xf numFmtId="2" fontId="3" fillId="0" borderId="15" xfId="2" applyNumberFormat="1" applyFont="1" applyFill="1" applyBorder="1" applyAlignment="1">
      <alignment horizontal="center"/>
    </xf>
    <xf numFmtId="182" fontId="3" fillId="0" borderId="0" xfId="18" applyNumberFormat="1" applyFont="1" applyFill="1" applyBorder="1" applyAlignment="1" applyProtection="1">
      <alignment horizontal="center"/>
      <protection locked="0"/>
    </xf>
    <xf numFmtId="9" fontId="2" fillId="0" borderId="15" xfId="27" applyNumberFormat="1" applyFont="1" applyFill="1" applyBorder="1" applyAlignment="1">
      <alignment horizontal="center"/>
    </xf>
    <xf numFmtId="9" fontId="2" fillId="0" borderId="15" xfId="27" applyFont="1" applyFill="1" applyBorder="1" applyAlignment="1">
      <alignment horizontal="center"/>
    </xf>
    <xf numFmtId="43" fontId="2" fillId="0" borderId="0" xfId="18" applyNumberFormat="1" applyFont="1" applyFill="1" applyBorder="1" applyAlignment="1" applyProtection="1">
      <alignment horizontal="center"/>
      <protection locked="0"/>
    </xf>
    <xf numFmtId="43" fontId="2" fillId="0" borderId="0" xfId="18" applyFont="1" applyFill="1" applyBorder="1" applyAlignment="1" applyProtection="1">
      <alignment horizontal="center"/>
      <protection locked="0"/>
    </xf>
    <xf numFmtId="2" fontId="3" fillId="0" borderId="0" xfId="18" applyNumberFormat="1" applyFont="1" applyFill="1" applyBorder="1" applyAlignment="1" applyProtection="1">
      <alignment horizontal="center"/>
      <protection locked="0"/>
    </xf>
    <xf numFmtId="175" fontId="3" fillId="0" borderId="15" xfId="27" applyNumberFormat="1" applyFont="1" applyFill="1" applyBorder="1" applyAlignment="1">
      <alignment horizontal="center"/>
    </xf>
    <xf numFmtId="2" fontId="3" fillId="0" borderId="0" xfId="24" applyNumberFormat="1" applyFont="1" applyFill="1" applyBorder="1" applyAlignment="1" applyProtection="1">
      <alignment horizontal="center"/>
      <protection locked="0"/>
    </xf>
    <xf numFmtId="183" fontId="3" fillId="0" borderId="0" xfId="17" applyNumberFormat="1" applyFont="1" applyFill="1" applyBorder="1" applyAlignment="1">
      <alignment horizontal="center"/>
    </xf>
    <xf numFmtId="182" fontId="3" fillId="0" borderId="0" xfId="24" applyNumberFormat="1" applyFont="1" applyFill="1" applyBorder="1" applyAlignment="1" applyProtection="1">
      <alignment horizontal="center"/>
      <protection locked="0"/>
    </xf>
    <xf numFmtId="181" fontId="3" fillId="0" borderId="0" xfId="2" applyNumberFormat="1" applyFont="1" applyFill="1" applyBorder="1" applyAlignment="1">
      <alignment horizontal="center"/>
    </xf>
    <xf numFmtId="9" fontId="3" fillId="0" borderId="0" xfId="27" applyFont="1" applyFill="1" applyBorder="1" applyAlignment="1">
      <alignment horizontal="right"/>
    </xf>
    <xf numFmtId="0" fontId="2" fillId="0" borderId="13" xfId="24" applyFont="1" applyFill="1" applyBorder="1" applyAlignment="1" applyProtection="1">
      <alignment horizontal="left"/>
      <protection hidden="1"/>
    </xf>
    <xf numFmtId="9" fontId="3" fillId="0" borderId="0" xfId="27" applyFont="1" applyFill="1" applyBorder="1" applyAlignment="1">
      <alignment horizontal="center"/>
    </xf>
    <xf numFmtId="0" fontId="3" fillId="0" borderId="13" xfId="24" applyFont="1" applyFill="1" applyBorder="1" applyAlignment="1" applyProtection="1">
      <alignment horizontal="center"/>
      <protection locked="0"/>
    </xf>
    <xf numFmtId="0" fontId="3" fillId="0" borderId="15" xfId="24" applyFont="1" applyFill="1" applyBorder="1" applyProtection="1">
      <protection locked="0"/>
    </xf>
    <xf numFmtId="0" fontId="3" fillId="0" borderId="13" xfId="24" quotePrefix="1" applyFont="1" applyFill="1" applyBorder="1" applyAlignment="1" applyProtection="1">
      <alignment horizontal="left" indent="1"/>
      <protection hidden="1"/>
    </xf>
    <xf numFmtId="0" fontId="3" fillId="0" borderId="0" xfId="0" applyFont="1" applyFill="1" applyBorder="1" applyAlignment="1">
      <alignment horizontal="center"/>
    </xf>
    <xf numFmtId="182" fontId="2" fillId="0" borderId="15" xfId="2" applyNumberFormat="1" applyFont="1" applyFill="1" applyBorder="1" applyAlignment="1">
      <alignment horizontal="center"/>
    </xf>
    <xf numFmtId="181" fontId="2" fillId="0" borderId="0" xfId="2" applyNumberFormat="1" applyFont="1" applyFill="1" applyBorder="1" applyAlignment="1">
      <alignment horizontal="center"/>
    </xf>
    <xf numFmtId="182" fontId="3" fillId="0" borderId="0" xfId="24" applyNumberFormat="1" applyFont="1" applyFill="1" applyBorder="1" applyProtection="1">
      <protection locked="0"/>
    </xf>
    <xf numFmtId="182" fontId="2" fillId="0" borderId="0" xfId="18" applyNumberFormat="1" applyFont="1" applyFill="1" applyBorder="1" applyAlignment="1" applyProtection="1">
      <alignment horizontal="center"/>
      <protection locked="0"/>
    </xf>
    <xf numFmtId="9" fontId="2" fillId="0" borderId="0" xfId="27" applyFont="1" applyFill="1" applyBorder="1" applyAlignment="1" applyProtection="1">
      <alignment horizontal="center"/>
      <protection locked="0"/>
    </xf>
    <xf numFmtId="0" fontId="16" fillId="0" borderId="13" xfId="24" applyFont="1" applyFill="1" applyBorder="1" applyAlignment="1" applyProtection="1">
      <alignment horizontal="centerContinuous"/>
      <protection hidden="1"/>
    </xf>
    <xf numFmtId="183" fontId="3" fillId="0" borderId="0" xfId="18" applyNumberFormat="1" applyFont="1" applyFill="1" applyBorder="1" applyAlignment="1" applyProtection="1">
      <alignment horizontal="centerContinuous"/>
      <protection hidden="1"/>
    </xf>
    <xf numFmtId="183" fontId="2" fillId="0" borderId="0" xfId="18" applyNumberFormat="1" applyFont="1" applyFill="1" applyBorder="1" applyAlignment="1" applyProtection="1">
      <alignment horizontal="centerContinuous"/>
      <protection hidden="1"/>
    </xf>
    <xf numFmtId="2" fontId="2" fillId="0" borderId="15" xfId="18" applyNumberFormat="1" applyFont="1" applyFill="1" applyBorder="1" applyAlignment="1" applyProtection="1">
      <alignment horizontal="centerContinuous"/>
      <protection hidden="1"/>
    </xf>
    <xf numFmtId="0" fontId="3" fillId="0" borderId="0" xfId="24" applyFont="1" applyFill="1" applyBorder="1" applyAlignment="1" applyProtection="1">
      <alignment horizontal="center"/>
      <protection hidden="1"/>
    </xf>
    <xf numFmtId="0" fontId="3" fillId="0" borderId="15" xfId="24" applyFont="1" applyFill="1" applyBorder="1" applyProtection="1">
      <protection hidden="1"/>
    </xf>
    <xf numFmtId="2" fontId="2" fillId="0" borderId="0" xfId="18" applyNumberFormat="1" applyFont="1" applyFill="1" applyBorder="1" applyAlignment="1" applyProtection="1">
      <alignment horizontal="center"/>
      <protection locked="0"/>
    </xf>
    <xf numFmtId="2" fontId="3" fillId="0" borderId="13" xfId="18" applyNumberFormat="1" applyFont="1" applyFill="1" applyBorder="1" applyAlignment="1" applyProtection="1">
      <alignment horizontal="left"/>
      <protection hidden="1"/>
    </xf>
    <xf numFmtId="183" fontId="3" fillId="0" borderId="0" xfId="2" applyNumberFormat="1" applyFont="1" applyFill="1" applyBorder="1" applyAlignment="1"/>
    <xf numFmtId="9" fontId="3" fillId="0" borderId="0" xfId="27" applyNumberFormat="1" applyFont="1" applyFill="1" applyBorder="1" applyAlignment="1">
      <alignment horizontal="center"/>
    </xf>
    <xf numFmtId="2" fontId="2" fillId="0" borderId="15" xfId="18" applyNumberFormat="1" applyFont="1" applyFill="1" applyBorder="1" applyAlignment="1" applyProtection="1">
      <alignment horizontal="center"/>
      <protection hidden="1"/>
    </xf>
    <xf numFmtId="2" fontId="3" fillId="0" borderId="0" xfId="24" applyNumberFormat="1" applyFont="1" applyFill="1" applyBorder="1" applyProtection="1">
      <protection locked="0"/>
    </xf>
    <xf numFmtId="9" fontId="3" fillId="0" borderId="0" xfId="24" applyNumberFormat="1" applyFont="1" applyFill="1" applyBorder="1" applyAlignment="1" applyProtection="1">
      <alignment horizontal="centerContinuous"/>
      <protection hidden="1"/>
    </xf>
    <xf numFmtId="0" fontId="3" fillId="0" borderId="15" xfId="24" applyFont="1" applyFill="1" applyBorder="1" applyAlignment="1" applyProtection="1">
      <alignment horizontal="centerContinuous"/>
      <protection hidden="1"/>
    </xf>
    <xf numFmtId="0" fontId="3" fillId="0" borderId="13" xfId="24" applyFont="1" applyFill="1" applyBorder="1" applyProtection="1">
      <protection hidden="1"/>
    </xf>
    <xf numFmtId="183" fontId="2" fillId="0" borderId="15" xfId="18" applyNumberFormat="1" applyFont="1" applyFill="1" applyBorder="1" applyAlignment="1" applyProtection="1">
      <alignment horizontal="centerContinuous"/>
      <protection hidden="1"/>
    </xf>
    <xf numFmtId="177" fontId="3" fillId="0" borderId="0" xfId="2" applyNumberFormat="1" applyFont="1" applyFill="1" applyBorder="1" applyProtection="1">
      <protection hidden="1"/>
    </xf>
    <xf numFmtId="0" fontId="3" fillId="0" borderId="13" xfId="18" applyNumberFormat="1" applyFont="1" applyFill="1" applyBorder="1" applyAlignment="1" applyProtection="1">
      <alignment horizontal="left"/>
      <protection hidden="1"/>
    </xf>
    <xf numFmtId="183" fontId="3" fillId="0" borderId="0" xfId="2" applyNumberFormat="1" applyFont="1" applyFill="1" applyBorder="1" applyAlignment="1">
      <alignment horizontal="right"/>
    </xf>
    <xf numFmtId="185" fontId="3" fillId="0" borderId="15" xfId="2" applyNumberFormat="1" applyFont="1" applyFill="1" applyBorder="1" applyAlignment="1">
      <alignment horizontal="right"/>
    </xf>
    <xf numFmtId="43" fontId="2" fillId="0" borderId="15" xfId="2" applyNumberFormat="1" applyFont="1" applyFill="1" applyBorder="1" applyAlignment="1">
      <alignment horizontal="right"/>
    </xf>
    <xf numFmtId="177" fontId="2" fillId="0" borderId="0" xfId="2" applyNumberFormat="1" applyFont="1" applyFill="1" applyBorder="1" applyAlignment="1" applyProtection="1">
      <alignment horizontal="center"/>
      <protection hidden="1"/>
    </xf>
    <xf numFmtId="9" fontId="2" fillId="0" borderId="0" xfId="27" applyFont="1" applyFill="1" applyBorder="1" applyAlignment="1" applyProtection="1">
      <alignment horizontal="center"/>
      <protection hidden="1"/>
    </xf>
    <xf numFmtId="9" fontId="2" fillId="0" borderId="15" xfId="27" applyFont="1" applyFill="1" applyBorder="1" applyAlignment="1" applyProtection="1">
      <alignment horizontal="center"/>
      <protection hidden="1"/>
    </xf>
    <xf numFmtId="185" fontId="3" fillId="0" borderId="0" xfId="18" applyNumberFormat="1" applyFont="1" applyFill="1" applyBorder="1" applyProtection="1">
      <protection locked="0"/>
    </xf>
    <xf numFmtId="0" fontId="3" fillId="0" borderId="16" xfId="18" applyNumberFormat="1" applyFont="1" applyFill="1" applyBorder="1" applyAlignment="1" applyProtection="1">
      <alignment horizontal="center"/>
      <protection hidden="1"/>
    </xf>
    <xf numFmtId="9" fontId="3" fillId="0" borderId="11" xfId="27" applyNumberFormat="1" applyFont="1" applyFill="1" applyBorder="1" applyAlignment="1">
      <alignment horizontal="right"/>
    </xf>
    <xf numFmtId="183" fontId="3" fillId="0" borderId="11" xfId="2" applyNumberFormat="1" applyFont="1" applyFill="1" applyBorder="1" applyAlignment="1">
      <alignment horizontal="center"/>
    </xf>
    <xf numFmtId="183" fontId="3" fillId="0" borderId="11" xfId="2" applyNumberFormat="1" applyFont="1" applyFill="1" applyBorder="1" applyAlignment="1">
      <alignment horizontal="right"/>
    </xf>
    <xf numFmtId="43" fontId="2" fillId="0" borderId="17" xfId="2" applyNumberFormat="1" applyFont="1" applyFill="1" applyBorder="1" applyAlignment="1">
      <alignment horizontal="right"/>
    </xf>
    <xf numFmtId="2" fontId="2" fillId="0" borderId="16" xfId="18" applyNumberFormat="1" applyFont="1" applyFill="1" applyBorder="1" applyAlignment="1" applyProtection="1">
      <alignment horizontal="center"/>
      <protection hidden="1"/>
    </xf>
    <xf numFmtId="183" fontId="2" fillId="0" borderId="11" xfId="2" applyNumberFormat="1" applyFont="1" applyFill="1" applyBorder="1" applyAlignment="1">
      <alignment horizontal="center"/>
    </xf>
    <xf numFmtId="9" fontId="2" fillId="0" borderId="17" xfId="27" applyFont="1" applyFill="1" applyBorder="1" applyAlignment="1">
      <alignment horizontal="center"/>
    </xf>
    <xf numFmtId="0" fontId="3" fillId="0" borderId="0" xfId="24" applyFont="1" applyFill="1" applyBorder="1" applyAlignment="1" applyProtection="1">
      <alignment horizontal="left"/>
      <protection hidden="1"/>
    </xf>
    <xf numFmtId="2" fontId="3" fillId="0" borderId="0" xfId="18" applyNumberFormat="1" applyFont="1" applyFill="1" applyBorder="1" applyAlignment="1" applyProtection="1">
      <alignment horizontal="left"/>
      <protection locked="0"/>
    </xf>
    <xf numFmtId="0" fontId="3" fillId="0" borderId="0" xfId="24" applyFont="1" applyFill="1" applyBorder="1" applyAlignment="1" applyProtection="1">
      <protection locked="0"/>
    </xf>
    <xf numFmtId="2" fontId="3" fillId="0" borderId="0" xfId="18" applyNumberFormat="1" applyFont="1" applyFill="1" applyBorder="1" applyAlignment="1" applyProtection="1">
      <alignment horizontal="left"/>
      <protection hidden="1"/>
    </xf>
    <xf numFmtId="189" fontId="2" fillId="0" borderId="0" xfId="18" applyNumberFormat="1" applyFont="1" applyFill="1" applyBorder="1" applyAlignment="1" applyProtection="1">
      <alignment horizontal="center"/>
      <protection locked="0"/>
    </xf>
    <xf numFmtId="2" fontId="2" fillId="0" borderId="0" xfId="18" applyNumberFormat="1" applyFont="1" applyFill="1" applyBorder="1" applyAlignment="1" applyProtection="1">
      <alignment horizontal="left"/>
      <protection hidden="1"/>
    </xf>
    <xf numFmtId="9" fontId="3" fillId="0" borderId="0" xfId="24" applyNumberFormat="1" applyFont="1" applyFill="1" applyBorder="1" applyProtection="1">
      <protection locked="0"/>
    </xf>
    <xf numFmtId="2" fontId="3" fillId="0" borderId="0" xfId="18" applyNumberFormat="1" applyFont="1" applyFill="1" applyBorder="1" applyAlignment="1" applyProtection="1">
      <alignment horizontal="right"/>
      <protection locked="0"/>
    </xf>
    <xf numFmtId="177" fontId="3" fillId="0" borderId="0" xfId="2" applyNumberFormat="1" applyFont="1" applyFill="1" applyBorder="1" applyAlignment="1" applyProtection="1">
      <alignment horizontal="center"/>
      <protection locked="0"/>
    </xf>
    <xf numFmtId="0" fontId="3" fillId="0" borderId="0" xfId="24" applyFont="1" applyFill="1" applyBorder="1" applyAlignment="1" applyProtection="1">
      <alignment horizontal="right"/>
      <protection locked="0"/>
    </xf>
    <xf numFmtId="177" fontId="3" fillId="0" borderId="0" xfId="24" applyNumberFormat="1" applyFont="1" applyFill="1" applyBorder="1" applyProtection="1">
      <protection locked="0"/>
    </xf>
    <xf numFmtId="2" fontId="3" fillId="0" borderId="0" xfId="2" applyNumberFormat="1" applyFont="1" applyFill="1" applyBorder="1" applyAlignment="1" applyProtection="1">
      <alignment horizontal="left"/>
      <protection locked="0"/>
    </xf>
    <xf numFmtId="177" fontId="3" fillId="0" borderId="0" xfId="2" applyNumberFormat="1" applyFont="1" applyFill="1" applyBorder="1" applyProtection="1">
      <protection locked="0"/>
    </xf>
    <xf numFmtId="0" fontId="3" fillId="0" borderId="0" xfId="0" applyFont="1" applyFill="1" applyBorder="1" applyAlignment="1" applyProtection="1">
      <alignment horizontal="left"/>
      <protection locked="0"/>
    </xf>
    <xf numFmtId="0" fontId="9" fillId="0" borderId="0" xfId="0" applyFont="1" applyFill="1" applyBorder="1" applyAlignment="1" applyProtection="1">
      <alignment horizontal="left"/>
      <protection locked="0"/>
    </xf>
    <xf numFmtId="183" fontId="2" fillId="0" borderId="0" xfId="2" applyNumberFormat="1" applyFont="1" applyFill="1" applyBorder="1" applyAlignment="1" applyProtection="1">
      <alignment horizontal="center"/>
      <protection locked="0"/>
    </xf>
    <xf numFmtId="2" fontId="2" fillId="0" borderId="0" xfId="2" applyNumberFormat="1" applyFont="1" applyFill="1" applyBorder="1" applyAlignment="1" applyProtection="1">
      <alignment horizontal="center"/>
      <protection locked="0"/>
    </xf>
    <xf numFmtId="0" fontId="10" fillId="0" borderId="0" xfId="22" applyFont="1" applyFill="1" applyBorder="1" applyAlignment="1" applyProtection="1">
      <alignment horizontal="left"/>
      <protection locked="0"/>
    </xf>
    <xf numFmtId="0" fontId="2" fillId="0" borderId="0" xfId="0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Protection="1"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2" fillId="0" borderId="18" xfId="0" applyFont="1" applyFill="1" applyBorder="1" applyAlignment="1" applyProtection="1">
      <alignment horizontal="left"/>
      <protection hidden="1"/>
    </xf>
    <xf numFmtId="15" fontId="2" fillId="0" borderId="9" xfId="0" applyNumberFormat="1" applyFont="1" applyFill="1" applyBorder="1" applyAlignment="1" applyProtection="1">
      <alignment horizontal="right"/>
      <protection hidden="1"/>
    </xf>
    <xf numFmtId="0" fontId="3" fillId="0" borderId="9" xfId="0" applyFont="1" applyFill="1" applyBorder="1" applyAlignment="1" applyProtection="1">
      <alignment horizontal="right"/>
      <protection locked="0"/>
    </xf>
    <xf numFmtId="0" fontId="2" fillId="0" borderId="9" xfId="0" applyFont="1" applyFill="1" applyBorder="1" applyAlignment="1" applyProtection="1">
      <alignment horizontal="right"/>
      <protection hidden="1"/>
    </xf>
    <xf numFmtId="2" fontId="2" fillId="0" borderId="9" xfId="23" applyNumberFormat="1" applyFont="1" applyFill="1" applyBorder="1" applyAlignment="1">
      <alignment horizontal="center"/>
    </xf>
    <xf numFmtId="2" fontId="3" fillId="0" borderId="9" xfId="23" applyNumberFormat="1" applyFont="1" applyFill="1" applyBorder="1" applyAlignment="1">
      <alignment horizontal="right"/>
    </xf>
    <xf numFmtId="2" fontId="3" fillId="0" borderId="9" xfId="23" applyNumberFormat="1" applyFont="1" applyFill="1" applyBorder="1" applyAlignment="1">
      <alignment horizontal="center"/>
    </xf>
    <xf numFmtId="0" fontId="2" fillId="0" borderId="9" xfId="0" applyFont="1" applyFill="1" applyBorder="1" applyProtection="1">
      <protection hidden="1"/>
    </xf>
    <xf numFmtId="10" fontId="3" fillId="0" borderId="9" xfId="27" applyNumberFormat="1" applyFont="1" applyFill="1" applyBorder="1" applyAlignment="1">
      <alignment horizontal="center"/>
    </xf>
    <xf numFmtId="0" fontId="3" fillId="0" borderId="9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horizontal="center"/>
      <protection locked="0"/>
    </xf>
    <xf numFmtId="0" fontId="3" fillId="0" borderId="11" xfId="0" applyFont="1" applyFill="1" applyBorder="1" applyProtection="1">
      <protection locked="0"/>
    </xf>
    <xf numFmtId="0" fontId="2" fillId="0" borderId="11" xfId="0" applyFont="1" applyFill="1" applyBorder="1" applyProtection="1">
      <protection locked="0"/>
    </xf>
    <xf numFmtId="2" fontId="3" fillId="0" borderId="11" xfId="23" applyNumberFormat="1" applyFont="1" applyFill="1" applyBorder="1" applyAlignment="1">
      <alignment horizontal="right"/>
    </xf>
    <xf numFmtId="2" fontId="3" fillId="0" borderId="11" xfId="23" applyNumberFormat="1" applyFont="1" applyFill="1" applyBorder="1" applyAlignment="1">
      <alignment horizontal="center"/>
    </xf>
    <xf numFmtId="0" fontId="2" fillId="0" borderId="11" xfId="0" applyFont="1" applyFill="1" applyBorder="1" applyAlignment="1" applyProtection="1">
      <alignment horizontal="left"/>
      <protection hidden="1"/>
    </xf>
    <xf numFmtId="10" fontId="3" fillId="0" borderId="11" xfId="27" applyNumberFormat="1" applyFont="1" applyFill="1" applyBorder="1"/>
    <xf numFmtId="10" fontId="3" fillId="0" borderId="11" xfId="27" applyNumberFormat="1" applyFont="1" applyFill="1" applyBorder="1" applyAlignment="1">
      <alignment horizontal="center"/>
    </xf>
    <xf numFmtId="0" fontId="2" fillId="0" borderId="11" xfId="0" applyFont="1" applyFill="1" applyBorder="1" applyAlignment="1" applyProtection="1">
      <alignment horizontal="center"/>
      <protection locked="0"/>
    </xf>
    <xf numFmtId="0" fontId="3" fillId="0" borderId="0" xfId="0" quotePrefix="1" applyFont="1" applyFill="1" applyBorder="1" applyProtection="1">
      <protection locked="0"/>
    </xf>
    <xf numFmtId="0" fontId="16" fillId="0" borderId="18" xfId="0" applyFont="1" applyFill="1" applyBorder="1" applyAlignment="1" applyProtection="1">
      <alignment horizontal="centerContinuous"/>
      <protection hidden="1"/>
    </xf>
    <xf numFmtId="0" fontId="3" fillId="0" borderId="9" xfId="0" applyFont="1" applyFill="1" applyBorder="1" applyAlignment="1" applyProtection="1">
      <alignment horizontal="centerContinuous"/>
      <protection hidden="1"/>
    </xf>
    <xf numFmtId="3" fontId="3" fillId="0" borderId="9" xfId="0" applyNumberFormat="1" applyFont="1" applyFill="1" applyBorder="1" applyAlignment="1" applyProtection="1">
      <alignment horizontal="centerContinuous"/>
      <protection hidden="1"/>
    </xf>
    <xf numFmtId="0" fontId="3" fillId="0" borderId="14" xfId="0" applyFont="1" applyFill="1" applyBorder="1" applyAlignment="1" applyProtection="1">
      <alignment horizontal="centerContinuous"/>
      <protection hidden="1"/>
    </xf>
    <xf numFmtId="175" fontId="3" fillId="0" borderId="0" xfId="0" applyNumberFormat="1" applyFont="1" applyFill="1" applyBorder="1" applyAlignment="1" applyProtection="1">
      <alignment horizontal="right"/>
      <protection locked="0"/>
    </xf>
    <xf numFmtId="0" fontId="19" fillId="0" borderId="9" xfId="0" applyFont="1" applyFill="1" applyBorder="1" applyAlignment="1" applyProtection="1">
      <alignment horizontal="centerContinuous"/>
      <protection hidden="1"/>
    </xf>
    <xf numFmtId="0" fontId="2" fillId="0" borderId="13" xfId="0" applyFont="1" applyFill="1" applyBorder="1" applyAlignment="1" applyProtection="1">
      <alignment horizontal="center"/>
      <protection hidden="1"/>
    </xf>
    <xf numFmtId="0" fontId="2" fillId="0" borderId="0" xfId="0" applyFont="1" applyFill="1" applyBorder="1" applyAlignment="1" applyProtection="1">
      <alignment horizontal="center"/>
      <protection hidden="1"/>
    </xf>
    <xf numFmtId="0" fontId="2" fillId="0" borderId="15" xfId="0" applyFont="1" applyFill="1" applyBorder="1" applyAlignment="1" applyProtection="1">
      <alignment horizontal="center"/>
      <protection hidden="1"/>
    </xf>
    <xf numFmtId="178" fontId="3" fillId="0" borderId="0" xfId="0" quotePrefix="1" applyNumberFormat="1" applyFont="1" applyFill="1" applyBorder="1" applyAlignment="1" applyProtection="1">
      <alignment horizontal="right"/>
      <protection locked="0"/>
    </xf>
    <xf numFmtId="0" fontId="2" fillId="0" borderId="0" xfId="0" applyFont="1" applyFill="1" applyBorder="1" applyAlignment="1" applyProtection="1">
      <alignment horizontal="left"/>
      <protection hidden="1"/>
    </xf>
    <xf numFmtId="174" fontId="2" fillId="0" borderId="13" xfId="2" applyFont="1" applyFill="1" applyBorder="1" applyAlignment="1" applyProtection="1">
      <alignment horizontal="center"/>
      <protection locked="0"/>
    </xf>
    <xf numFmtId="0" fontId="3" fillId="0" borderId="13" xfId="0" applyFont="1" applyFill="1" applyBorder="1" applyProtection="1">
      <protection hidden="1"/>
    </xf>
    <xf numFmtId="3" fontId="3" fillId="0" borderId="0" xfId="16" applyNumberFormat="1" applyFont="1" applyFill="1" applyBorder="1"/>
    <xf numFmtId="9" fontId="3" fillId="0" borderId="15" xfId="27" applyNumberFormat="1" applyFont="1" applyFill="1" applyBorder="1" applyAlignment="1">
      <alignment horizontal="right"/>
    </xf>
    <xf numFmtId="0" fontId="2" fillId="0" borderId="13" xfId="23" applyFont="1" applyFill="1" applyBorder="1" applyAlignment="1">
      <alignment horizontal="center"/>
    </xf>
    <xf numFmtId="177" fontId="3" fillId="0" borderId="0" xfId="16" applyNumberFormat="1" applyFont="1" applyFill="1" applyBorder="1" applyAlignment="1">
      <alignment horizontal="center"/>
    </xf>
    <xf numFmtId="177" fontId="3" fillId="0" borderId="0" xfId="16" applyNumberFormat="1" applyFont="1" applyFill="1" applyBorder="1" applyAlignment="1">
      <alignment horizontal="right"/>
    </xf>
    <xf numFmtId="177" fontId="3" fillId="0" borderId="0" xfId="16" applyNumberFormat="1" applyFont="1" applyFill="1" applyBorder="1" applyAlignment="1"/>
    <xf numFmtId="0" fontId="3" fillId="0" borderId="13" xfId="0" applyFont="1" applyFill="1" applyBorder="1" applyAlignment="1" applyProtection="1">
      <alignment horizontal="center"/>
      <protection locked="0"/>
    </xf>
    <xf numFmtId="0" fontId="3" fillId="0" borderId="15" xfId="0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Protection="1">
      <protection locked="0"/>
    </xf>
    <xf numFmtId="0" fontId="2" fillId="0" borderId="13" xfId="0" applyNumberFormat="1" applyFont="1" applyFill="1" applyBorder="1" applyAlignment="1">
      <alignment horizontal="center"/>
    </xf>
    <xf numFmtId="177" fontId="3" fillId="0" borderId="0" xfId="11" applyNumberFormat="1" applyFont="1" applyFill="1" applyBorder="1" applyAlignment="1"/>
    <xf numFmtId="181" fontId="3" fillId="0" borderId="15" xfId="0" applyNumberFormat="1" applyFont="1" applyFill="1" applyBorder="1" applyAlignment="1">
      <alignment horizontal="center"/>
    </xf>
    <xf numFmtId="181" fontId="0" fillId="0" borderId="15" xfId="0" applyNumberFormat="1" applyFill="1" applyBorder="1" applyAlignment="1">
      <alignment horizontal="center"/>
    </xf>
    <xf numFmtId="3" fontId="2" fillId="0" borderId="0" xfId="16" applyNumberFormat="1" applyFont="1" applyFill="1" applyBorder="1"/>
    <xf numFmtId="9" fontId="2" fillId="0" borderId="0" xfId="27" applyFont="1" applyFill="1" applyBorder="1" applyAlignment="1">
      <alignment horizontal="right"/>
    </xf>
    <xf numFmtId="177" fontId="3" fillId="0" borderId="0" xfId="2" applyNumberFormat="1" applyFont="1" applyFill="1" applyBorder="1" applyAlignment="1" applyProtection="1">
      <alignment horizontal="center"/>
      <protection hidden="1"/>
    </xf>
    <xf numFmtId="177" fontId="2" fillId="0" borderId="0" xfId="0" applyNumberFormat="1" applyFont="1" applyFill="1" applyBorder="1" applyAlignment="1" applyProtection="1">
      <alignment horizontal="center"/>
      <protection hidden="1"/>
    </xf>
    <xf numFmtId="178" fontId="3" fillId="0" borderId="15" xfId="0" applyNumberFormat="1" applyFont="1" applyFill="1" applyBorder="1" applyAlignment="1" applyProtection="1">
      <alignment horizontal="center"/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3" fillId="0" borderId="0" xfId="0" applyFont="1" applyFill="1" applyBorder="1" applyProtection="1">
      <protection hidden="1"/>
    </xf>
    <xf numFmtId="0" fontId="3" fillId="0" borderId="15" xfId="0" applyFont="1" applyFill="1" applyBorder="1" applyAlignment="1" applyProtection="1">
      <alignment horizontal="center"/>
      <protection hidden="1"/>
    </xf>
    <xf numFmtId="184" fontId="3" fillId="0" borderId="0" xfId="0" quotePrefix="1" applyNumberFormat="1" applyFont="1" applyFill="1" applyBorder="1" applyAlignment="1" applyProtection="1">
      <alignment horizontal="right"/>
      <protection locked="0"/>
    </xf>
    <xf numFmtId="170" fontId="2" fillId="0" borderId="0" xfId="0" applyNumberFormat="1" applyFont="1" applyFill="1" applyBorder="1" applyAlignment="1" applyProtection="1">
      <alignment horizontal="center"/>
      <protection locked="0"/>
    </xf>
    <xf numFmtId="0" fontId="16" fillId="0" borderId="13" xfId="0" applyFont="1" applyFill="1" applyBorder="1" applyAlignment="1" applyProtection="1">
      <alignment horizontal="centerContinuous"/>
      <protection hidden="1"/>
    </xf>
    <xf numFmtId="177" fontId="3" fillId="0" borderId="0" xfId="2" applyNumberFormat="1" applyFont="1" applyFill="1" applyBorder="1" applyAlignment="1" applyProtection="1">
      <alignment horizontal="centerContinuous"/>
      <protection hidden="1"/>
    </xf>
    <xf numFmtId="178" fontId="3" fillId="0" borderId="0" xfId="2" applyNumberFormat="1" applyFont="1" applyFill="1" applyBorder="1" applyAlignment="1" applyProtection="1">
      <alignment horizontal="centerContinuous"/>
      <protection hidden="1"/>
    </xf>
    <xf numFmtId="178" fontId="3" fillId="0" borderId="15" xfId="0" applyNumberFormat="1" applyFont="1" applyFill="1" applyBorder="1" applyAlignment="1" applyProtection="1">
      <alignment horizontal="centerContinuous"/>
      <protection hidden="1"/>
    </xf>
    <xf numFmtId="177" fontId="3" fillId="0" borderId="0" xfId="23" applyNumberFormat="1" applyFont="1" applyFill="1" applyBorder="1"/>
    <xf numFmtId="177" fontId="2" fillId="0" borderId="0" xfId="23" applyNumberFormat="1" applyFont="1" applyFill="1" applyBorder="1"/>
    <xf numFmtId="9" fontId="2" fillId="0" borderId="15" xfId="27" applyFont="1" applyFill="1" applyBorder="1" applyAlignment="1">
      <alignment horizontal="right"/>
    </xf>
    <xf numFmtId="10" fontId="3" fillId="0" borderId="0" xfId="27" quotePrefix="1" applyNumberFormat="1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 applyProtection="1">
      <alignment horizontal="centerContinuous"/>
      <protection hidden="1"/>
    </xf>
    <xf numFmtId="177" fontId="3" fillId="0" borderId="0" xfId="23" applyNumberFormat="1" applyFont="1" applyFill="1" applyBorder="1" applyAlignment="1">
      <alignment horizontal="right"/>
    </xf>
    <xf numFmtId="177" fontId="3" fillId="0" borderId="0" xfId="0" applyNumberFormat="1" applyFont="1" applyFill="1" applyBorder="1" applyProtection="1">
      <protection hidden="1"/>
    </xf>
    <xf numFmtId="0" fontId="3" fillId="0" borderId="13" xfId="0" applyFont="1" applyFill="1" applyBorder="1" applyProtection="1">
      <protection locked="0"/>
    </xf>
    <xf numFmtId="178" fontId="3" fillId="0" borderId="0" xfId="27" applyNumberFormat="1" applyFont="1" applyFill="1" applyBorder="1" applyAlignment="1" applyProtection="1">
      <alignment horizontal="right"/>
      <protection hidden="1"/>
    </xf>
    <xf numFmtId="178" fontId="3" fillId="0" borderId="15" xfId="2" applyNumberFormat="1" applyFont="1" applyFill="1" applyBorder="1" applyAlignment="1" applyProtection="1">
      <alignment horizontal="center"/>
      <protection hidden="1"/>
    </xf>
    <xf numFmtId="172" fontId="3" fillId="0" borderId="0" xfId="3" applyFont="1" applyFill="1" applyBorder="1" applyAlignment="1" applyProtection="1">
      <alignment horizontal="center"/>
      <protection hidden="1"/>
    </xf>
    <xf numFmtId="179" fontId="3" fillId="0" borderId="0" xfId="27" quotePrefix="1" applyNumberFormat="1" applyFont="1" applyFill="1" applyBorder="1" applyAlignment="1" applyProtection="1">
      <alignment horizontal="right"/>
      <protection locked="0"/>
    </xf>
    <xf numFmtId="3" fontId="2" fillId="0" borderId="0" xfId="16" applyNumberFormat="1" applyFont="1" applyFill="1" applyBorder="1" applyAlignment="1">
      <alignment horizontal="right"/>
    </xf>
    <xf numFmtId="9" fontId="2" fillId="0" borderId="0" xfId="27" applyNumberFormat="1" applyFont="1" applyFill="1" applyBorder="1" applyAlignment="1">
      <alignment horizontal="right"/>
    </xf>
    <xf numFmtId="0" fontId="19" fillId="0" borderId="0" xfId="0" applyFont="1" applyFill="1" applyBorder="1" applyAlignment="1" applyProtection="1">
      <alignment horizontal="centerContinuous"/>
      <protection hidden="1"/>
    </xf>
    <xf numFmtId="0" fontId="3" fillId="0" borderId="15" xfId="0" applyFont="1" applyFill="1" applyBorder="1" applyAlignment="1" applyProtection="1">
      <alignment horizontal="centerContinuous"/>
      <protection hidden="1"/>
    </xf>
    <xf numFmtId="0" fontId="2" fillId="0" borderId="0" xfId="0" applyFont="1" applyFill="1" applyBorder="1" applyAlignment="1" applyProtection="1">
      <alignment horizontal="right"/>
      <protection hidden="1"/>
    </xf>
    <xf numFmtId="175" fontId="3" fillId="0" borderId="0" xfId="27" applyNumberFormat="1" applyFont="1" applyFill="1" applyBorder="1" applyAlignment="1">
      <alignment horizontal="right"/>
    </xf>
    <xf numFmtId="175" fontId="9" fillId="0" borderId="0" xfId="16" applyNumberFormat="1" applyFont="1" applyFill="1" applyBorder="1"/>
    <xf numFmtId="9" fontId="3" fillId="0" borderId="0" xfId="27" quotePrefix="1" applyFont="1" applyFill="1" applyBorder="1" applyAlignment="1" applyProtection="1">
      <alignment horizontal="right"/>
      <protection locked="0"/>
    </xf>
    <xf numFmtId="176" fontId="3" fillId="0" borderId="0" xfId="16" applyNumberFormat="1" applyFont="1" applyFill="1" applyBorder="1" applyAlignment="1">
      <alignment horizontal="right"/>
    </xf>
    <xf numFmtId="176" fontId="9" fillId="0" borderId="0" xfId="16" applyNumberFormat="1" applyFont="1" applyFill="1" applyBorder="1"/>
    <xf numFmtId="0" fontId="3" fillId="0" borderId="16" xfId="0" applyFont="1" applyFill="1" applyBorder="1" applyProtection="1">
      <protection hidden="1"/>
    </xf>
    <xf numFmtId="0" fontId="3" fillId="0" borderId="11" xfId="0" applyFont="1" applyFill="1" applyBorder="1" applyAlignment="1" applyProtection="1">
      <alignment horizontal="center"/>
      <protection hidden="1"/>
    </xf>
    <xf numFmtId="0" fontId="3" fillId="0" borderId="11" xfId="0" applyFont="1" applyFill="1" applyBorder="1" applyProtection="1">
      <protection hidden="1"/>
    </xf>
    <xf numFmtId="0" fontId="3" fillId="0" borderId="17" xfId="0" applyFont="1" applyFill="1" applyBorder="1" applyAlignment="1" applyProtection="1">
      <alignment horizontal="center"/>
      <protection hidden="1"/>
    </xf>
    <xf numFmtId="0" fontId="2" fillId="0" borderId="16" xfId="0" applyNumberFormat="1" applyFont="1" applyFill="1" applyBorder="1" applyAlignment="1">
      <alignment horizontal="center"/>
    </xf>
    <xf numFmtId="177" fontId="3" fillId="0" borderId="11" xfId="11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 applyProtection="1">
      <alignment horizontal="center"/>
      <protection locked="0"/>
    </xf>
    <xf numFmtId="177" fontId="2" fillId="0" borderId="0" xfId="2" applyNumberFormat="1" applyFont="1" applyFill="1" applyBorder="1" applyAlignment="1" applyProtection="1">
      <alignment horizontal="center"/>
      <protection locked="0"/>
    </xf>
    <xf numFmtId="177" fontId="3" fillId="0" borderId="0" xfId="0" applyNumberFormat="1" applyFont="1" applyFill="1" applyBorder="1" applyAlignment="1" applyProtection="1">
      <alignment horizontal="center"/>
      <protection locked="0"/>
    </xf>
    <xf numFmtId="0" fontId="3" fillId="0" borderId="0" xfId="0" quotePrefix="1" applyFont="1" applyFill="1" applyBorder="1" applyAlignment="1" applyProtection="1">
      <alignment horizontal="centerContinuous"/>
      <protection locked="0"/>
    </xf>
    <xf numFmtId="3" fontId="3" fillId="0" borderId="0" xfId="0" applyNumberFormat="1" applyFont="1" applyFill="1" applyBorder="1" applyProtection="1">
      <protection locked="0"/>
    </xf>
    <xf numFmtId="0" fontId="3" fillId="0" borderId="0" xfId="0" applyFont="1" applyFill="1" applyBorder="1" applyAlignment="1" applyProtection="1">
      <alignment horizontal="centerContinuous"/>
      <protection locked="0"/>
    </xf>
    <xf numFmtId="15" fontId="3" fillId="0" borderId="0" xfId="0" applyNumberFormat="1" applyFont="1" applyFill="1" applyBorder="1" applyAlignment="1" applyProtection="1">
      <alignment horizontal="center"/>
      <protection locked="0"/>
    </xf>
    <xf numFmtId="15" fontId="3" fillId="0" borderId="0" xfId="0" applyNumberFormat="1" applyFont="1" applyFill="1" applyBorder="1" applyAlignment="1" applyProtection="1">
      <alignment horizontal="right"/>
      <protection locked="0"/>
    </xf>
    <xf numFmtId="177" fontId="3" fillId="0" borderId="0" xfId="0" applyNumberFormat="1" applyFont="1" applyFill="1" applyBorder="1" applyProtection="1">
      <protection locked="0"/>
    </xf>
    <xf numFmtId="170" fontId="3" fillId="0" borderId="0" xfId="0" applyNumberFormat="1" applyFont="1" applyFill="1" applyBorder="1" applyAlignment="1" applyProtection="1">
      <alignment horizontal="center"/>
      <protection locked="0"/>
    </xf>
    <xf numFmtId="1" fontId="3" fillId="0" borderId="0" xfId="0" applyNumberFormat="1" applyFont="1" applyFill="1" applyBorder="1" applyAlignment="1" applyProtection="1">
      <alignment horizontal="center"/>
      <protection locked="0"/>
    </xf>
    <xf numFmtId="180" fontId="3" fillId="0" borderId="0" xfId="0" applyNumberFormat="1" applyFont="1" applyFill="1" applyBorder="1" applyAlignment="1" applyProtection="1">
      <alignment horizontal="center"/>
      <protection locked="0"/>
    </xf>
    <xf numFmtId="180" fontId="3" fillId="0" borderId="0" xfId="0" applyNumberFormat="1" applyFont="1" applyFill="1" applyBorder="1" applyAlignment="1" applyProtection="1">
      <alignment horizontal="center" wrapText="1"/>
      <protection locked="0"/>
    </xf>
    <xf numFmtId="15" fontId="3" fillId="0" borderId="0" xfId="0" applyNumberFormat="1" applyFont="1" applyFill="1" applyBorder="1" applyProtection="1">
      <protection locked="0"/>
    </xf>
    <xf numFmtId="0" fontId="3" fillId="0" borderId="0" xfId="0" applyFont="1" applyFill="1" applyBorder="1" applyAlignment="1" applyProtection="1">
      <alignment horizontal="right"/>
      <protection locked="0"/>
    </xf>
    <xf numFmtId="0" fontId="3" fillId="0" borderId="0" xfId="0" quotePrefix="1" applyFont="1" applyFill="1" applyBorder="1" applyAlignment="1" applyProtection="1">
      <alignment horizontal="center"/>
      <protection locked="0"/>
    </xf>
    <xf numFmtId="3" fontId="3" fillId="0" borderId="0" xfId="11" applyNumberFormat="1" applyFont="1" applyFill="1" applyBorder="1"/>
    <xf numFmtId="177" fontId="2" fillId="0" borderId="0" xfId="11" applyNumberFormat="1" applyFont="1" applyFill="1" applyBorder="1"/>
    <xf numFmtId="0" fontId="6" fillId="0" borderId="0" xfId="21" applyFont="1" applyFill="1" applyProtection="1">
      <protection locked="0"/>
    </xf>
    <xf numFmtId="0" fontId="3" fillId="0" borderId="0" xfId="21" applyFont="1" applyFill="1" applyProtection="1">
      <protection locked="0"/>
    </xf>
    <xf numFmtId="0" fontId="11" fillId="0" borderId="0" xfId="21" applyFont="1" applyFill="1" applyAlignment="1" applyProtection="1">
      <alignment horizontal="centerContinuous"/>
      <protection locked="0"/>
    </xf>
    <xf numFmtId="0" fontId="8" fillId="0" borderId="0" xfId="21" applyFont="1" applyFill="1" applyAlignment="1" applyProtection="1">
      <alignment horizontal="centerContinuous"/>
      <protection locked="0"/>
    </xf>
    <xf numFmtId="0" fontId="8" fillId="0" borderId="0" xfId="21" applyFont="1" applyFill="1" applyAlignment="1" applyProtection="1">
      <alignment horizontal="centerContinuous"/>
      <protection hidden="1"/>
    </xf>
    <xf numFmtId="0" fontId="3" fillId="0" borderId="0" xfId="21" applyFont="1" applyFill="1" applyAlignment="1" applyProtection="1">
      <alignment horizontal="centerContinuous"/>
      <protection locked="0"/>
    </xf>
    <xf numFmtId="0" fontId="6" fillId="0" borderId="0" xfId="21" applyFont="1" applyFill="1" applyAlignment="1" applyProtection="1">
      <alignment horizontal="centerContinuous"/>
      <protection locked="0"/>
    </xf>
    <xf numFmtId="177" fontId="3" fillId="0" borderId="0" xfId="21" applyNumberFormat="1" applyFont="1" applyFill="1" applyProtection="1">
      <protection locked="0"/>
    </xf>
    <xf numFmtId="175" fontId="3" fillId="0" borderId="0" xfId="29" applyNumberFormat="1" applyFont="1" applyFill="1" applyProtection="1">
      <protection locked="0"/>
    </xf>
    <xf numFmtId="177" fontId="3" fillId="0" borderId="0" xfId="10" applyNumberFormat="1" applyFont="1" applyFill="1" applyProtection="1">
      <protection locked="0"/>
    </xf>
    <xf numFmtId="181" fontId="3" fillId="0" borderId="0" xfId="21" applyNumberFormat="1" applyFont="1" applyFill="1" applyProtection="1">
      <protection locked="0"/>
    </xf>
    <xf numFmtId="0" fontId="3" fillId="0" borderId="0" xfId="21" applyFont="1" applyFill="1" applyAlignment="1" applyProtection="1">
      <alignment horizontal="left"/>
      <protection hidden="1"/>
    </xf>
    <xf numFmtId="172" fontId="3" fillId="0" borderId="0" xfId="3" applyFont="1" applyFill="1" applyBorder="1" applyAlignment="1">
      <alignment horizontal="center"/>
    </xf>
    <xf numFmtId="182" fontId="2" fillId="0" borderId="0" xfId="9" applyNumberFormat="1" applyFont="1" applyFill="1" applyBorder="1" applyAlignment="1">
      <alignment horizontal="center"/>
    </xf>
    <xf numFmtId="175" fontId="2" fillId="0" borderId="15" xfId="28" applyNumberFormat="1" applyFont="1" applyFill="1" applyBorder="1" applyAlignment="1">
      <alignment horizontal="center"/>
    </xf>
    <xf numFmtId="172" fontId="3" fillId="2" borderId="0" xfId="3" applyFont="1" applyFill="1" applyBorder="1" applyAlignment="1" applyProtection="1">
      <alignment horizontal="center"/>
      <protection locked="0"/>
    </xf>
    <xf numFmtId="172" fontId="12" fillId="2" borderId="0" xfId="3" applyFont="1" applyFill="1" applyBorder="1" applyProtection="1">
      <protection locked="0"/>
    </xf>
    <xf numFmtId="199" fontId="2" fillId="2" borderId="0" xfId="3" applyNumberFormat="1" applyFont="1" applyFill="1" applyBorder="1" applyAlignment="1" applyProtection="1">
      <alignment horizontal="center"/>
      <protection locked="0"/>
    </xf>
    <xf numFmtId="172" fontId="3" fillId="11" borderId="0" xfId="3" applyFont="1" applyFill="1" applyBorder="1"/>
    <xf numFmtId="0" fontId="3" fillId="0" borderId="13" xfId="24" applyFont="1" applyFill="1" applyBorder="1" applyAlignment="1" applyProtection="1">
      <protection hidden="1"/>
    </xf>
    <xf numFmtId="3" fontId="3" fillId="0" borderId="11" xfId="24" applyNumberFormat="1" applyFont="1" applyFill="1" applyBorder="1" applyProtection="1">
      <protection locked="0"/>
    </xf>
    <xf numFmtId="15" fontId="3" fillId="11" borderId="11" xfId="0" applyNumberFormat="1" applyFont="1" applyFill="1" applyBorder="1" applyAlignment="1">
      <alignment horizontal="left"/>
    </xf>
    <xf numFmtId="0" fontId="0" fillId="0" borderId="0" xfId="0" applyFill="1" applyBorder="1"/>
    <xf numFmtId="0" fontId="3" fillId="0" borderId="0" xfId="0" applyFont="1" applyFill="1" applyBorder="1"/>
    <xf numFmtId="0" fontId="10" fillId="0" borderId="0" xfId="0" applyFont="1" applyFill="1" applyBorder="1" applyAlignment="1">
      <alignment horizontal="left"/>
    </xf>
    <xf numFmtId="0" fontId="23" fillId="11" borderId="0" xfId="26" applyFont="1" applyFill="1" applyBorder="1" applyAlignment="1" applyProtection="1">
      <alignment horizontal="center"/>
    </xf>
    <xf numFmtId="172" fontId="3" fillId="0" borderId="0" xfId="3" applyFont="1" applyFill="1" applyBorder="1" applyAlignment="1">
      <alignment horizontal="right"/>
    </xf>
    <xf numFmtId="172" fontId="3" fillId="0" borderId="0" xfId="3" applyFont="1" applyFill="1" applyBorder="1" applyProtection="1">
      <protection hidden="1"/>
    </xf>
    <xf numFmtId="172" fontId="3" fillId="0" borderId="0" xfId="3" applyFont="1" applyFill="1" applyBorder="1" applyAlignment="1" applyProtection="1">
      <alignment horizontal="right"/>
      <protection hidden="1"/>
    </xf>
    <xf numFmtId="175" fontId="2" fillId="2" borderId="0" xfId="27" applyNumberFormat="1" applyFont="1" applyFill="1" applyBorder="1" applyAlignment="1">
      <alignment horizontal="center"/>
    </xf>
    <xf numFmtId="172" fontId="3" fillId="0" borderId="13" xfId="3" applyFont="1" applyFill="1" applyBorder="1" applyProtection="1">
      <protection hidden="1"/>
    </xf>
    <xf numFmtId="172" fontId="3" fillId="0" borderId="0" xfId="3" applyFont="1" applyFill="1" applyBorder="1" applyAlignment="1"/>
    <xf numFmtId="2" fontId="3" fillId="2" borderId="0" xfId="18" applyNumberFormat="1" applyFont="1" applyFill="1" applyBorder="1" applyAlignment="1" applyProtection="1">
      <alignment horizontal="left"/>
      <protection hidden="1"/>
    </xf>
    <xf numFmtId="181" fontId="3" fillId="2" borderId="0" xfId="0" applyNumberFormat="1" applyFont="1" applyFill="1" applyBorder="1"/>
    <xf numFmtId="175" fontId="2" fillId="2" borderId="15" xfId="28" applyNumberFormat="1" applyFont="1" applyFill="1" applyBorder="1" applyAlignment="1">
      <alignment horizontal="center"/>
    </xf>
    <xf numFmtId="177" fontId="3" fillId="2" borderId="0" xfId="0" applyNumberFormat="1" applyFont="1" applyFill="1" applyBorder="1"/>
    <xf numFmtId="9" fontId="3" fillId="0" borderId="15" xfId="28" applyNumberFormat="1" applyFont="1" applyFill="1" applyBorder="1" applyAlignment="1">
      <alignment horizontal="right"/>
    </xf>
    <xf numFmtId="9" fontId="2" fillId="0" borderId="15" xfId="28" applyNumberFormat="1" applyFont="1" applyFill="1" applyBorder="1" applyAlignment="1">
      <alignment horizontal="right"/>
    </xf>
    <xf numFmtId="0" fontId="2" fillId="0" borderId="15" xfId="0" applyFont="1" applyFill="1" applyBorder="1" applyAlignment="1" applyProtection="1">
      <protection locked="0"/>
    </xf>
    <xf numFmtId="0" fontId="3" fillId="0" borderId="13" xfId="24" applyFont="1" applyFill="1" applyBorder="1" applyAlignment="1" applyProtection="1">
      <protection locked="0"/>
    </xf>
    <xf numFmtId="182" fontId="3" fillId="0" borderId="0" xfId="9" applyNumberFormat="1" applyFont="1" applyFill="1" applyBorder="1" applyAlignment="1">
      <alignment horizontal="center"/>
    </xf>
    <xf numFmtId="175" fontId="3" fillId="0" borderId="15" xfId="28" applyNumberFormat="1" applyFont="1" applyFill="1" applyBorder="1" applyAlignment="1">
      <alignment horizontal="center"/>
    </xf>
    <xf numFmtId="175" fontId="3" fillId="2" borderId="0" xfId="0" applyNumberFormat="1" applyFont="1" applyFill="1" applyBorder="1" applyProtection="1">
      <protection locked="0"/>
    </xf>
    <xf numFmtId="15" fontId="3" fillId="11" borderId="0" xfId="0" applyNumberFormat="1" applyFont="1" applyFill="1" applyBorder="1" applyAlignment="1">
      <alignment horizontal="left"/>
    </xf>
    <xf numFmtId="43" fontId="3" fillId="0" borderId="0" xfId="2" applyNumberFormat="1" applyFont="1" applyFill="1" applyBorder="1" applyAlignment="1"/>
    <xf numFmtId="43" fontId="2" fillId="0" borderId="0" xfId="2" applyNumberFormat="1" applyFont="1" applyFill="1" applyBorder="1" applyAlignment="1"/>
    <xf numFmtId="177" fontId="24" fillId="2" borderId="0" xfId="0" applyNumberFormat="1" applyFont="1" applyFill="1" applyBorder="1"/>
    <xf numFmtId="9" fontId="2" fillId="0" borderId="0" xfId="27" applyFont="1" applyFill="1" applyBorder="1" applyAlignment="1">
      <alignment horizontal="center"/>
    </xf>
    <xf numFmtId="0" fontId="21" fillId="2" borderId="0" xfId="0" applyFont="1" applyFill="1" applyBorder="1" applyProtection="1">
      <protection hidden="1"/>
    </xf>
    <xf numFmtId="0" fontId="21" fillId="2" borderId="0" xfId="0" applyFont="1" applyFill="1" applyBorder="1" applyAlignment="1" applyProtection="1">
      <alignment horizontal="center"/>
      <protection hidden="1"/>
    </xf>
    <xf numFmtId="177" fontId="25" fillId="2" borderId="0" xfId="0" applyNumberFormat="1" applyFont="1" applyFill="1" applyBorder="1"/>
    <xf numFmtId="183" fontId="25" fillId="2" borderId="11" xfId="0" applyNumberFormat="1" applyFont="1" applyFill="1" applyBorder="1" applyProtection="1">
      <protection hidden="1"/>
    </xf>
    <xf numFmtId="177" fontId="25" fillId="2" borderId="11" xfId="0" applyNumberFormat="1" applyFont="1" applyFill="1" applyBorder="1"/>
    <xf numFmtId="0" fontId="2" fillId="2" borderId="0" xfId="2" applyNumberFormat="1" applyFont="1" applyFill="1" applyBorder="1" applyAlignment="1" applyProtection="1">
      <alignment horizontal="centerContinuous"/>
      <protection hidden="1"/>
    </xf>
    <xf numFmtId="177" fontId="2" fillId="0" borderId="11" xfId="11" applyNumberFormat="1" applyFont="1" applyFill="1" applyBorder="1" applyAlignment="1">
      <alignment horizontal="center"/>
    </xf>
    <xf numFmtId="175" fontId="2" fillId="0" borderId="17" xfId="27" applyNumberFormat="1" applyFont="1" applyFill="1" applyBorder="1" applyAlignment="1">
      <alignment horizontal="center"/>
    </xf>
    <xf numFmtId="181" fontId="2" fillId="0" borderId="17" xfId="0" applyNumberFormat="1" applyFont="1" applyFill="1" applyBorder="1" applyAlignment="1">
      <alignment horizontal="center"/>
    </xf>
    <xf numFmtId="0" fontId="2" fillId="0" borderId="11" xfId="0" applyFont="1" applyFill="1" applyBorder="1" applyAlignment="1" applyProtection="1">
      <alignment horizontal="right"/>
      <protection hidden="1"/>
    </xf>
    <xf numFmtId="10" fontId="2" fillId="0" borderId="9" xfId="27" applyNumberFormat="1" applyFont="1" applyFill="1" applyBorder="1" applyAlignment="1">
      <alignment horizontal="center"/>
    </xf>
    <xf numFmtId="10" fontId="2" fillId="0" borderId="11" xfId="27" applyNumberFormat="1" applyFont="1" applyFill="1" applyBorder="1" applyAlignment="1">
      <alignment horizontal="center"/>
    </xf>
    <xf numFmtId="10" fontId="3" fillId="0" borderId="14" xfId="27" applyNumberFormat="1" applyFont="1" applyFill="1" applyBorder="1" applyAlignment="1" applyProtection="1">
      <alignment horizontal="left"/>
      <protection locked="0"/>
    </xf>
    <xf numFmtId="10" fontId="3" fillId="0" borderId="17" xfId="27" applyNumberFormat="1" applyFont="1" applyFill="1" applyBorder="1" applyAlignment="1" applyProtection="1">
      <alignment horizontal="left"/>
      <protection locked="0"/>
    </xf>
    <xf numFmtId="10" fontId="2" fillId="0" borderId="9" xfId="27" applyNumberFormat="1" applyFont="1" applyFill="1" applyBorder="1" applyAlignment="1" applyProtection="1">
      <alignment horizontal="center"/>
      <protection hidden="1"/>
    </xf>
    <xf numFmtId="0" fontId="15" fillId="2" borderId="0" xfId="26" applyFont="1" applyFill="1" applyBorder="1" applyAlignment="1">
      <alignment horizontal="left" wrapText="1"/>
    </xf>
    <xf numFmtId="2" fontId="3" fillId="0" borderId="0" xfId="2" applyNumberFormat="1" applyFont="1" applyFill="1" applyBorder="1" applyAlignment="1" applyProtection="1">
      <alignment horizontal="left"/>
      <protection locked="0"/>
    </xf>
    <xf numFmtId="174" fontId="16" fillId="0" borderId="18" xfId="2" applyFont="1" applyFill="1" applyBorder="1" applyAlignment="1" applyProtection="1">
      <alignment horizontal="center"/>
      <protection locked="0"/>
    </xf>
    <xf numFmtId="174" fontId="16" fillId="0" borderId="14" xfId="2" applyFont="1" applyFill="1" applyBorder="1" applyAlignment="1" applyProtection="1">
      <alignment horizontal="center"/>
      <protection locked="0"/>
    </xf>
    <xf numFmtId="0" fontId="8" fillId="0" borderId="0" xfId="0" applyFont="1" applyFill="1" applyBorder="1" applyAlignment="1" applyProtection="1">
      <alignment horizontal="center" vertical="center"/>
      <protection hidden="1"/>
    </xf>
    <xf numFmtId="0" fontId="17" fillId="0" borderId="11" xfId="0" applyFont="1" applyFill="1" applyBorder="1" applyAlignment="1" applyProtection="1">
      <alignment horizontal="center" vertical="center"/>
      <protection hidden="1"/>
    </xf>
  </cellXfs>
  <cellStyles count="30">
    <cellStyle name="Euro" xfId="1"/>
    <cellStyle name="Millares" xfId="2" builtinId="3"/>
    <cellStyle name="Millares [0]" xfId="3" builtinId="6"/>
    <cellStyle name="Millares 10" xfId="4"/>
    <cellStyle name="Millares 11" xfId="5"/>
    <cellStyle name="Millares 14" xfId="6"/>
    <cellStyle name="Millares 15" xfId="7"/>
    <cellStyle name="Millares 16" xfId="8"/>
    <cellStyle name="Millares 2" xfId="9"/>
    <cellStyle name="Millares 3" xfId="10"/>
    <cellStyle name="Millares 3 2" xfId="11"/>
    <cellStyle name="Millares 6" xfId="12"/>
    <cellStyle name="Millares 7" xfId="13"/>
    <cellStyle name="Millares 8" xfId="14"/>
    <cellStyle name="Millares 9" xfId="15"/>
    <cellStyle name="Millares_Externa GNC 2010-09-30" xfId="16"/>
    <cellStyle name="Millares_INTERNA GNC 2004 NOVIEMBRE" xfId="17"/>
    <cellStyle name="Millares_Interna GNC 2009-11-30" xfId="18"/>
    <cellStyle name="Millares_Total GNC 2010-05-31" xfId="19"/>
    <cellStyle name="Millares_Total GNC 2010-09-30" xfId="20"/>
    <cellStyle name="Normal" xfId="0" builtinId="0"/>
    <cellStyle name="Normal 2" xfId="21"/>
    <cellStyle name="Normal_Externa GNC 2009-12-31" xfId="22"/>
    <cellStyle name="Normal_Externa GNC 2010-09-30" xfId="23"/>
    <cellStyle name="Normal_Interna GNC 2009-11-30" xfId="24"/>
    <cellStyle name="Normal_Total GNC 2010-06-30" xfId="25"/>
    <cellStyle name="Normal_Total GNC 2010-09-30" xfId="26"/>
    <cellStyle name="Porcentaje" xfId="27" builtinId="5"/>
    <cellStyle name="Porcentaje 2" xfId="28"/>
    <cellStyle name="Porcentaje 3" xfId="2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3764A0"/>
      <rgbColor rgb="003C7DAA"/>
      <rgbColor rgb="0091AAD2"/>
      <rgbColor rgb="00A0BEDC"/>
      <rgbColor rgb="0069A5BE"/>
      <rgbColor rgb="0069A5D2"/>
      <rgbColor rgb="0078B4DC"/>
      <rgbColor rgb="0087BEE6"/>
      <rgbColor rgb="00A0C8E6"/>
      <rgbColor rgb="00AAD2F5"/>
      <rgbColor rgb="00B9DCFF"/>
      <rgbColor rgb="00BEC8E1"/>
      <rgbColor rgb="00CDD2E6"/>
      <rgbColor rgb="00D7D2F0"/>
      <rgbColor rgb="00D7E6FA"/>
      <rgbColor rgb="00F0FA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912350597609562"/>
          <c:y val="0.24782608695652175"/>
          <c:w val="0.56175298804780871"/>
          <c:h val="0.61304347826086958"/>
        </c:manualLayout>
      </c:layout>
      <c:pieChart>
        <c:varyColors val="1"/>
        <c:ser>
          <c:idx val="0"/>
          <c:order val="0"/>
          <c:explosion val="3"/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4394-4257-B479-1B08375B1027}"/>
              </c:ext>
            </c:extLst>
          </c:dPt>
          <c:dPt>
            <c:idx val="1"/>
            <c:bubble3D val="0"/>
            <c:spPr>
              <a:solidFill>
                <a:srgbClr val="B48C41"/>
              </a:solidFill>
            </c:spPr>
            <c:extLst>
              <c:ext xmlns:c16="http://schemas.microsoft.com/office/drawing/2014/chart" uri="{C3380CC4-5D6E-409C-BE32-E72D297353CC}">
                <c16:uniqueId val="{00000001-4394-4257-B479-1B08375B102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('Resumen-Total'!$C$21,'Resumen-Total'!$E$21)</c:f>
              <c:strCache>
                <c:ptCount val="2"/>
                <c:pt idx="0">
                  <c:v>Interna</c:v>
                </c:pt>
                <c:pt idx="1">
                  <c:v>Externa</c:v>
                </c:pt>
              </c:strCache>
            </c:strRef>
          </c:cat>
          <c:val>
            <c:numRef>
              <c:f>('Resumen-Total'!$D$15,'Resumen-Total'!$F$15)</c:f>
              <c:numCache>
                <c:formatCode>0.0%</c:formatCode>
                <c:ptCount val="2"/>
                <c:pt idx="0">
                  <c:v>0.63768754120176852</c:v>
                </c:pt>
                <c:pt idx="1">
                  <c:v>0.36231245879823148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94-4257-B479-1B08375B1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47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0.75000000000000022" l="0.70000000000000018" r="0.70000000000000018" t="0.75000000000000022" header="0.3000000000000001" footer="0.3000000000000001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9"/>
    </mc:Choice>
    <mc:Fallback>
      <c:style val="19"/>
    </mc:Fallback>
  </mc:AlternateContent>
  <c:chart>
    <c:title>
      <c:tx>
        <c:strRef>
          <c:f>'Resumen Interna'!$H$13</c:f>
          <c:strCache>
            <c:ptCount val="1"/>
            <c:pt idx="0">
              <c:v>Perfil de vencimientos</c:v>
            </c:pt>
          </c:strCache>
        </c:strRef>
      </c:tx>
      <c:overlay val="1"/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9842519685039369E-2"/>
          <c:y val="0.12875536480686695"/>
          <c:w val="0.90708661417322833"/>
          <c:h val="0.5793991416309013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'Resumen Interna'!$I$14</c:f>
              <c:strCache>
                <c:ptCount val="1"/>
                <c:pt idx="0">
                  <c:v>TES</c:v>
                </c:pt>
              </c:strCache>
            </c:strRef>
          </c:tx>
          <c:spPr>
            <a:solidFill>
              <a:srgbClr val="B48C41"/>
            </a:solidFill>
          </c:spPr>
          <c:invertIfNegative val="0"/>
          <c:dLbls>
            <c:dLbl>
              <c:idx val="1"/>
              <c:layout>
                <c:manualLayout>
                  <c:x val="-5.2784375824755873E-3"/>
                  <c:y val="0"/>
                </c:manualLayout>
              </c:layout>
              <c:numFmt formatCode="0.0" sourceLinked="0"/>
              <c:spPr/>
              <c:txPr>
                <a:bodyPr rot="-5400000" vert="horz"/>
                <a:lstStyle/>
                <a:p>
                  <a:pPr algn="ctr">
                    <a:defRPr sz="9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A0-41FC-9569-4043A179DBF6}"/>
                </c:ext>
              </c:extLst>
            </c:dLbl>
            <c:dLbl>
              <c:idx val="9"/>
              <c:layout>
                <c:manualLayout>
                  <c:x val="-3.1670625494853522E-3"/>
                  <c:y val="0"/>
                </c:manualLayout>
              </c:layout>
              <c:numFmt formatCode="0.0" sourceLinked="0"/>
              <c:spPr/>
              <c:txPr>
                <a:bodyPr rot="-5400000" vert="horz"/>
                <a:lstStyle/>
                <a:p>
                  <a:pPr algn="ctr">
                    <a:defRPr sz="9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A0-41FC-9569-4043A179DBF6}"/>
                </c:ext>
              </c:extLst>
            </c:dLbl>
            <c:dLbl>
              <c:idx val="10"/>
              <c:layout>
                <c:manualLayout>
                  <c:x val="0"/>
                  <c:y val="0"/>
                </c:manualLayout>
              </c:layout>
              <c:numFmt formatCode="0.0" sourceLinked="0"/>
              <c:spPr/>
              <c:txPr>
                <a:bodyPr rot="-5400000" vert="horz"/>
                <a:lstStyle/>
                <a:p>
                  <a:pPr algn="ctr">
                    <a:defRPr sz="9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A0-41FC-9569-4043A179DBF6}"/>
                </c:ext>
              </c:extLst>
            </c:dLbl>
            <c:dLbl>
              <c:idx val="11"/>
              <c:layout>
                <c:manualLayout>
                  <c:x val="-3.1670625494853522E-3"/>
                  <c:y val="0"/>
                </c:manualLayout>
              </c:layout>
              <c:numFmt formatCode="0.0" sourceLinked="0"/>
              <c:spPr/>
              <c:txPr>
                <a:bodyPr rot="-5400000" vert="horz"/>
                <a:lstStyle/>
                <a:p>
                  <a:pPr algn="ctr">
                    <a:defRPr sz="9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A0-41FC-9569-4043A179DBF6}"/>
                </c:ext>
              </c:extLst>
            </c:dLbl>
            <c:dLbl>
              <c:idx val="14"/>
              <c:layout>
                <c:manualLayout>
                  <c:x val="-2.1113750329901575E-3"/>
                  <c:y val="0"/>
                </c:manualLayout>
              </c:layout>
              <c:numFmt formatCode="0.0" sourceLinked="0"/>
              <c:spPr/>
              <c:txPr>
                <a:bodyPr rot="-5400000" vert="horz"/>
                <a:lstStyle/>
                <a:p>
                  <a:pPr algn="ctr">
                    <a:defRPr sz="9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A0-41FC-9569-4043A179DBF6}"/>
                </c:ext>
              </c:extLst>
            </c:dLbl>
            <c:dLbl>
              <c:idx val="16"/>
              <c:layout>
                <c:manualLayout>
                  <c:x val="-3.1670625494853522E-3"/>
                  <c:y val="0"/>
                </c:manualLayout>
              </c:layout>
              <c:numFmt formatCode="0.0" sourceLinked="0"/>
              <c:spPr/>
              <c:txPr>
                <a:bodyPr rot="-5400000" vert="horz"/>
                <a:lstStyle/>
                <a:p>
                  <a:pPr algn="ctr">
                    <a:defRPr sz="9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A0-41FC-9569-4043A179DBF6}"/>
                </c:ext>
              </c:extLst>
            </c:dLbl>
            <c:dLbl>
              <c:idx val="17"/>
              <c:layout>
                <c:manualLayout>
                  <c:x val="-4.2227500659804702E-3"/>
                  <c:y val="0"/>
                </c:manualLayout>
              </c:layout>
              <c:numFmt formatCode="0.0" sourceLinked="0"/>
              <c:spPr/>
              <c:txPr>
                <a:bodyPr rot="-5400000" vert="horz"/>
                <a:lstStyle/>
                <a:p>
                  <a:pPr algn="ctr">
                    <a:defRPr sz="9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A0-41FC-9569-4043A179DBF6}"/>
                </c:ext>
              </c:extLst>
            </c:dLbl>
            <c:dLbl>
              <c:idx val="18"/>
              <c:layout>
                <c:manualLayout>
                  <c:x val="-4.2227500659804702E-3"/>
                  <c:y val="0"/>
                </c:manualLayout>
              </c:layout>
              <c:numFmt formatCode="0.0" sourceLinked="0"/>
              <c:spPr/>
              <c:txPr>
                <a:bodyPr rot="-5400000" vert="horz"/>
                <a:lstStyle/>
                <a:p>
                  <a:pPr algn="ctr">
                    <a:defRPr sz="9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A0-41FC-9569-4043A179DBF6}"/>
                </c:ext>
              </c:extLst>
            </c:dLbl>
            <c:dLbl>
              <c:idx val="19"/>
              <c:layout>
                <c:manualLayout>
                  <c:x val="-7.3898126154658223E-3"/>
                  <c:y val="0"/>
                </c:manualLayout>
              </c:layout>
              <c:numFmt formatCode="0.0" sourceLinked="0"/>
              <c:spPr/>
              <c:txPr>
                <a:bodyPr rot="-5400000" vert="horz"/>
                <a:lstStyle/>
                <a:p>
                  <a:pPr algn="ctr">
                    <a:defRPr sz="9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A0-41FC-9569-4043A179DBF6}"/>
                </c:ext>
              </c:extLst>
            </c:dLbl>
            <c:dLbl>
              <c:idx val="21"/>
              <c:layout>
                <c:manualLayout>
                  <c:x val="-4.2227500659804702E-3"/>
                  <c:y val="0"/>
                </c:manualLayout>
              </c:layout>
              <c:numFmt formatCode="0.0" sourceLinked="0"/>
              <c:spPr/>
              <c:txPr>
                <a:bodyPr rot="-5400000" vert="horz"/>
                <a:lstStyle/>
                <a:p>
                  <a:pPr algn="ctr">
                    <a:defRPr sz="9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A0-41FC-9569-4043A179DBF6}"/>
                </c:ext>
              </c:extLst>
            </c:dLbl>
            <c:dLbl>
              <c:idx val="22"/>
              <c:layout>
                <c:manualLayout>
                  <c:x val="-5.2784375824755873E-3"/>
                  <c:y val="0"/>
                </c:manualLayout>
              </c:layout>
              <c:numFmt formatCode="0.0" sourceLinked="0"/>
              <c:spPr/>
              <c:txPr>
                <a:bodyPr rot="-5400000" vert="horz"/>
                <a:lstStyle/>
                <a:p>
                  <a:pPr algn="ctr">
                    <a:defRPr sz="9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A0-41FC-9569-4043A179DBF6}"/>
                </c:ext>
              </c:extLst>
            </c:dLbl>
            <c:dLbl>
              <c:idx val="23"/>
              <c:layout>
                <c:manualLayout>
                  <c:x val="-3.1670625494853522E-3"/>
                  <c:y val="0"/>
                </c:manualLayout>
              </c:layout>
              <c:numFmt formatCode="0.0" sourceLinked="0"/>
              <c:spPr/>
              <c:txPr>
                <a:bodyPr rot="-5400000" vert="horz"/>
                <a:lstStyle/>
                <a:p>
                  <a:pPr algn="ctr">
                    <a:defRPr sz="9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A0-41FC-9569-4043A179DBF6}"/>
                </c:ext>
              </c:extLst>
            </c:dLbl>
            <c:dLbl>
              <c:idx val="24"/>
              <c:layout>
                <c:manualLayout>
                  <c:x val="-5.2784375824755873E-3"/>
                  <c:y val="0"/>
                </c:manualLayout>
              </c:layout>
              <c:numFmt formatCode="0.0" sourceLinked="0"/>
              <c:spPr/>
              <c:txPr>
                <a:bodyPr rot="-5400000" vert="horz"/>
                <a:lstStyle/>
                <a:p>
                  <a:pPr algn="ctr">
                    <a:defRPr sz="9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A0-41FC-9569-4043A179DBF6}"/>
                </c:ext>
              </c:extLst>
            </c:dLbl>
            <c:dLbl>
              <c:idx val="25"/>
              <c:layout>
                <c:manualLayout>
                  <c:x val="-3.1670625494853522E-3"/>
                  <c:y val="0"/>
                </c:manualLayout>
              </c:layout>
              <c:numFmt formatCode="0.0" sourceLinked="0"/>
              <c:spPr/>
              <c:txPr>
                <a:bodyPr rot="-5400000" vert="horz"/>
                <a:lstStyle/>
                <a:p>
                  <a:pPr algn="ctr">
                    <a:defRPr sz="9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A0-41FC-9569-4043A179DBF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'Resumen Interna'!$H$15:$H$46</c:f>
              <c:numCache>
                <c:formatCode>General</c:formatCode>
                <c:ptCount val="32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</c:numCache>
            </c:numRef>
          </c:cat>
          <c:val>
            <c:numRef>
              <c:f>'Resumen Interna'!$I$15:$I$46</c:f>
              <c:numCache>
                <c:formatCode>_ * #,##0_ ;_ * \-#,##0_ ;_ * "-"_ ;_ @_ </c:formatCode>
                <c:ptCount val="32"/>
                <c:pt idx="0">
                  <c:v>3374999.8</c:v>
                </c:pt>
                <c:pt idx="1">
                  <c:v>19499027.399999999</c:v>
                </c:pt>
                <c:pt idx="2">
                  <c:v>38700155.761214599</c:v>
                </c:pt>
                <c:pt idx="3">
                  <c:v>30361993.899999999</c:v>
                </c:pt>
                <c:pt idx="4">
                  <c:v>43615931.944973201</c:v>
                </c:pt>
                <c:pt idx="5">
                  <c:v>32697474.699999999</c:v>
                </c:pt>
                <c:pt idx="6">
                  <c:v>18143192.831401799</c:v>
                </c:pt>
                <c:pt idx="7">
                  <c:v>22337127.399999999</c:v>
                </c:pt>
                <c:pt idx="8">
                  <c:v>32398863.400000002</c:v>
                </c:pt>
                <c:pt idx="9">
                  <c:v>27953497.5</c:v>
                </c:pt>
                <c:pt idx="10">
                  <c:v>36368978.653397597</c:v>
                </c:pt>
                <c:pt idx="11">
                  <c:v>27505275.300000001</c:v>
                </c:pt>
                <c:pt idx="12">
                  <c:v>33571664.862652801</c:v>
                </c:pt>
                <c:pt idx="13">
                  <c:v>12051017.199999999</c:v>
                </c:pt>
                <c:pt idx="14">
                  <c:v>33814562.8400748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30240545.699999999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23867490.9698334</c:v>
                </c:pt>
                <c:pt idx="27">
                  <c:v>25322649.800000001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EA0-41FC-9569-4043A179DBF6}"/>
            </c:ext>
          </c:extLst>
        </c:ser>
        <c:ser>
          <c:idx val="0"/>
          <c:order val="1"/>
          <c:tx>
            <c:strRef>
              <c:f>'Resumen Interna'!$J$14</c:f>
              <c:strCache>
                <c:ptCount val="1"/>
                <c:pt idx="0">
                  <c:v>Total interna GNC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dLbls>
            <c:dLbl>
              <c:idx val="1"/>
              <c:layout>
                <c:manualLayout>
                  <c:x val="-1.0207700415400831E-3"/>
                  <c:y val="3.7624052358262085E-4"/>
                </c:manualLayout>
              </c:layout>
              <c:numFmt formatCode="#,##0.0" sourceLinked="0"/>
              <c:spPr/>
              <c:txPr>
                <a:bodyPr rot="-5400000" vert="horz"/>
                <a:lstStyle/>
                <a:p>
                  <a:pPr algn="ctr">
                    <a:defRPr sz="9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EA0-41FC-9569-4043A179DBF6}"/>
                </c:ext>
              </c:extLst>
            </c:dLbl>
            <c:dLbl>
              <c:idx val="2"/>
              <c:layout>
                <c:manualLayout>
                  <c:x val="8.4455001319609594E-3"/>
                  <c:y val="0"/>
                </c:manualLayout>
              </c:layout>
              <c:numFmt formatCode="#,##0.0" sourceLinked="0"/>
              <c:spPr/>
              <c:txPr>
                <a:bodyPr rot="-5400000" vert="horz"/>
                <a:lstStyle/>
                <a:p>
                  <a:pPr algn="ctr">
                    <a:defRPr sz="9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A0-41FC-9569-4043A179DBF6}"/>
                </c:ext>
              </c:extLst>
            </c:dLbl>
            <c:dLbl>
              <c:idx val="3"/>
              <c:layout>
                <c:manualLayout>
                  <c:x val="9.5011876484560574E-3"/>
                  <c:y val="5.9104735452788814E-3"/>
                </c:manualLayout>
              </c:layout>
              <c:numFmt formatCode="#,##0.0" sourceLinked="0"/>
              <c:spPr/>
              <c:txPr>
                <a:bodyPr rot="-5400000" vert="horz"/>
                <a:lstStyle/>
                <a:p>
                  <a:pPr algn="ctr">
                    <a:defRPr sz="9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A0-41FC-9569-4043A179DBF6}"/>
                </c:ext>
              </c:extLst>
            </c:dLbl>
            <c:dLbl>
              <c:idx val="4"/>
              <c:layout>
                <c:manualLayout>
                  <c:x val="7.3898126154658223E-3"/>
                  <c:y val="0"/>
                </c:manualLayout>
              </c:layout>
              <c:numFmt formatCode="#,##0.0" sourceLinked="0"/>
              <c:spPr/>
              <c:txPr>
                <a:bodyPr rot="-5400000" vert="horz"/>
                <a:lstStyle/>
                <a:p>
                  <a:pPr algn="ctr">
                    <a:defRPr sz="9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EA0-41FC-9569-4043A179DBF6}"/>
                </c:ext>
              </c:extLst>
            </c:dLbl>
            <c:dLbl>
              <c:idx val="5"/>
              <c:layout>
                <c:manualLayout>
                  <c:x val="8.4455001319609403E-3"/>
                  <c:y val="0"/>
                </c:manualLayout>
              </c:layout>
              <c:numFmt formatCode="#,##0.0" sourceLinked="0"/>
              <c:spPr/>
              <c:txPr>
                <a:bodyPr rot="-5400000" vert="horz"/>
                <a:lstStyle/>
                <a:p>
                  <a:pPr algn="ctr">
                    <a:defRPr sz="9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EA0-41FC-9569-4043A179DBF6}"/>
                </c:ext>
              </c:extLst>
            </c:dLbl>
            <c:dLbl>
              <c:idx val="6"/>
              <c:layout>
                <c:manualLayout>
                  <c:x val="6.3341250989707044E-3"/>
                  <c:y val="0"/>
                </c:manualLayout>
              </c:layout>
              <c:numFmt formatCode="#,##0.0" sourceLinked="0"/>
              <c:spPr/>
              <c:txPr>
                <a:bodyPr rot="-5400000" vert="horz"/>
                <a:lstStyle/>
                <a:p>
                  <a:pPr algn="ctr">
                    <a:defRPr sz="9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EA0-41FC-9569-4043A179DBF6}"/>
                </c:ext>
              </c:extLst>
            </c:dLbl>
            <c:dLbl>
              <c:idx val="7"/>
              <c:layout>
                <c:manualLayout>
                  <c:x val="4.2227500659804702E-3"/>
                  <c:y val="5.9104735452788814E-3"/>
                </c:manualLayout>
              </c:layout>
              <c:numFmt formatCode="#,##0.0" sourceLinked="0"/>
              <c:spPr/>
              <c:txPr>
                <a:bodyPr rot="-5400000" vert="horz"/>
                <a:lstStyle/>
                <a:p>
                  <a:pPr algn="ctr">
                    <a:defRPr sz="9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EA0-41FC-9569-4043A179DBF6}"/>
                </c:ext>
              </c:extLst>
            </c:dLbl>
            <c:dLbl>
              <c:idx val="8"/>
              <c:layout>
                <c:manualLayout>
                  <c:x val="4.2227500659804702E-3"/>
                  <c:y val="0"/>
                </c:manualLayout>
              </c:layout>
              <c:numFmt formatCode="#,##0.0" sourceLinked="0"/>
              <c:spPr/>
              <c:txPr>
                <a:bodyPr rot="-5400000" vert="horz"/>
                <a:lstStyle/>
                <a:p>
                  <a:pPr algn="ctr">
                    <a:defRPr sz="9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EA0-41FC-9569-4043A179DBF6}"/>
                </c:ext>
              </c:extLst>
            </c:dLbl>
            <c:dLbl>
              <c:idx val="9"/>
              <c:layout>
                <c:manualLayout>
                  <c:x val="5.2784375824755873E-3"/>
                  <c:y val="0"/>
                </c:manualLayout>
              </c:layout>
              <c:numFmt formatCode="#,##0.0" sourceLinked="0"/>
              <c:spPr/>
              <c:txPr>
                <a:bodyPr rot="-5400000" vert="horz"/>
                <a:lstStyle/>
                <a:p>
                  <a:pPr algn="ctr">
                    <a:defRPr sz="9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EA0-41FC-9569-4043A179DBF6}"/>
                </c:ext>
              </c:extLst>
            </c:dLbl>
            <c:dLbl>
              <c:idx val="10"/>
              <c:layout>
                <c:manualLayout>
                  <c:x val="6.3341250989707044E-3"/>
                  <c:y val="0"/>
                </c:manualLayout>
              </c:layout>
              <c:numFmt formatCode="#,##0.0" sourceLinked="0"/>
              <c:spPr/>
              <c:txPr>
                <a:bodyPr rot="-5400000" vert="horz"/>
                <a:lstStyle/>
                <a:p>
                  <a:pPr algn="ctr">
                    <a:defRPr sz="9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EA0-41FC-9569-4043A179DBF6}"/>
                </c:ext>
              </c:extLst>
            </c:dLbl>
            <c:dLbl>
              <c:idx val="11"/>
              <c:layout>
                <c:manualLayout>
                  <c:x val="5.2784375824755873E-3"/>
                  <c:y val="0"/>
                </c:manualLayout>
              </c:layout>
              <c:numFmt formatCode="#,##0.0" sourceLinked="0"/>
              <c:spPr/>
              <c:txPr>
                <a:bodyPr rot="-5400000" vert="horz"/>
                <a:lstStyle/>
                <a:p>
                  <a:pPr algn="ctr">
                    <a:defRPr sz="9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EA0-41FC-9569-4043A179DBF6}"/>
                </c:ext>
              </c:extLst>
            </c:dLbl>
            <c:dLbl>
              <c:idx val="12"/>
              <c:layout>
                <c:manualLayout>
                  <c:x val="4.2227500659804702E-3"/>
                  <c:y val="0"/>
                </c:manualLayout>
              </c:layout>
              <c:numFmt formatCode="#,##0.0" sourceLinked="0"/>
              <c:spPr/>
              <c:txPr>
                <a:bodyPr rot="-5400000" vert="horz"/>
                <a:lstStyle/>
                <a:p>
                  <a:pPr algn="ctr">
                    <a:defRPr sz="9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EA0-41FC-9569-4043A179DBF6}"/>
                </c:ext>
              </c:extLst>
            </c:dLbl>
            <c:dLbl>
              <c:idx val="13"/>
              <c:layout>
                <c:manualLayout>
                  <c:x val="3.1670625494853522E-3"/>
                  <c:y val="5.9104735452788814E-3"/>
                </c:manualLayout>
              </c:layout>
              <c:numFmt formatCode="#,##0.0" sourceLinked="0"/>
              <c:spPr/>
              <c:txPr>
                <a:bodyPr rot="-5400000" vert="horz"/>
                <a:lstStyle/>
                <a:p>
                  <a:pPr algn="ctr">
                    <a:defRPr sz="9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EA0-41FC-9569-4043A179DBF6}"/>
                </c:ext>
              </c:extLst>
            </c:dLbl>
            <c:dLbl>
              <c:idx val="15"/>
              <c:layout>
                <c:manualLayout>
                  <c:x val="7.3898126154657443E-3"/>
                  <c:y val="0"/>
                </c:manualLayout>
              </c:layout>
              <c:numFmt formatCode="#,##0.0" sourceLinked="0"/>
              <c:spPr/>
              <c:txPr>
                <a:bodyPr rot="-5400000" vert="horz"/>
                <a:lstStyle/>
                <a:p>
                  <a:pPr algn="ctr">
                    <a:defRPr sz="9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EA0-41FC-9569-4043A179DBF6}"/>
                </c:ext>
              </c:extLst>
            </c:dLbl>
            <c:dLbl>
              <c:idx val="20"/>
              <c:layout>
                <c:manualLayout>
                  <c:x val="4.2227500659804702E-3"/>
                  <c:y val="0"/>
                </c:manualLayout>
              </c:layout>
              <c:numFmt formatCode="#,##0.0" sourceLinked="0"/>
              <c:spPr/>
              <c:txPr>
                <a:bodyPr rot="-5400000" vert="horz"/>
                <a:lstStyle/>
                <a:p>
                  <a:pPr algn="ctr">
                    <a:defRPr sz="9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EA0-41FC-9569-4043A179DBF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'Resumen Interna'!$H$15:$H$46</c:f>
              <c:numCache>
                <c:formatCode>General</c:formatCode>
                <c:ptCount val="32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</c:numCache>
            </c:numRef>
          </c:cat>
          <c:val>
            <c:numRef>
              <c:f>'Resumen Interna'!$J$15:$J$46</c:f>
              <c:numCache>
                <c:formatCode>_ * #,##0_ ;_ * \-#,##0_ ;_ * "-"_ ;_ @_ </c:formatCode>
                <c:ptCount val="32"/>
                <c:pt idx="0">
                  <c:v>7656712.1826070007</c:v>
                </c:pt>
                <c:pt idx="1">
                  <c:v>71233954.173680991</c:v>
                </c:pt>
                <c:pt idx="2">
                  <c:v>38700173.904214598</c:v>
                </c:pt>
                <c:pt idx="3">
                  <c:v>30791257.964276988</c:v>
                </c:pt>
                <c:pt idx="4">
                  <c:v>43615966.557973199</c:v>
                </c:pt>
                <c:pt idx="5">
                  <c:v>32697474.699999999</c:v>
                </c:pt>
                <c:pt idx="6">
                  <c:v>18143193.246401798</c:v>
                </c:pt>
                <c:pt idx="7">
                  <c:v>23796860.999979801</c:v>
                </c:pt>
                <c:pt idx="8">
                  <c:v>32398863.400000002</c:v>
                </c:pt>
                <c:pt idx="9">
                  <c:v>27953497.5</c:v>
                </c:pt>
                <c:pt idx="10">
                  <c:v>36368978.653397597</c:v>
                </c:pt>
                <c:pt idx="11">
                  <c:v>27505275.300000001</c:v>
                </c:pt>
                <c:pt idx="12">
                  <c:v>33571664.862652801</c:v>
                </c:pt>
                <c:pt idx="13">
                  <c:v>12051017.199999999</c:v>
                </c:pt>
                <c:pt idx="14">
                  <c:v>33814562.8400748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30240545.699999999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23867490.9698334</c:v>
                </c:pt>
                <c:pt idx="27">
                  <c:v>25322649.800000001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8EA0-41FC-9569-4043A179D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0"/>
        <c:axId val="1935957759"/>
        <c:axId val="1"/>
      </c:barChart>
      <c:catAx>
        <c:axId val="19359577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numFmt formatCode="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35957759"/>
        <c:crosses val="autoZero"/>
        <c:crossBetween val="between"/>
        <c:dispUnits>
          <c:builtInUnit val="millions"/>
          <c:dispUnitsLbl>
            <c:tx>
              <c:strRef>
                <c:f>'Title Data (HIDE)'!$C$196</c:f>
                <c:strCache>
                  <c:ptCount val="1"/>
                  <c:pt idx="0">
                    <c:v>COP billones*</c:v>
                  </c:pt>
                </c:strCache>
              </c:strRef>
            </c:tx>
            <c:txPr>
              <a:bodyPr rot="-540000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</c:dispUnitsLbl>
        </c:dispUnits>
      </c:valAx>
    </c:plotArea>
    <c:legend>
      <c:legendPos val="r"/>
      <c:layout>
        <c:manualLayout>
          <c:xMode val="edge"/>
          <c:yMode val="edge"/>
          <c:wMode val="edge"/>
          <c:hMode val="edge"/>
          <c:x val="0.68315846560189442"/>
          <c:y val="4.7212040972754513E-2"/>
          <c:w val="0.99689361385031927"/>
          <c:h val="0.23000580679627436"/>
        </c:manualLayout>
      </c:layout>
      <c:overlay val="0"/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9"/>
    </mc:Choice>
    <mc:Fallback>
      <c:style val="19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 Servicio de deuda 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8.8258539156800347E-2"/>
          <c:y val="0.19396592547381269"/>
          <c:w val="0.87864527821278926"/>
          <c:h val="0.6422427310132909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'Resumen Interna'!$O$14</c:f>
              <c:strCache>
                <c:ptCount val="1"/>
                <c:pt idx="0">
                  <c:v>TES</c:v>
                </c:pt>
              </c:strCache>
            </c:strRef>
          </c:tx>
          <c:spPr>
            <a:solidFill>
              <a:srgbClr val="B48C41"/>
            </a:solidFill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'Resumen Interna'!$H$15:$H$46</c:f>
              <c:numCache>
                <c:formatCode>General</c:formatCode>
                <c:ptCount val="32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</c:numCache>
            </c:numRef>
          </c:cat>
          <c:val>
            <c:numRef>
              <c:f>'Resumen Interna'!$O$15:$O$46</c:f>
              <c:numCache>
                <c:formatCode>_ * #,##0_ ;_ * \-#,##0_ ;_ * "-"_ ;_ @_ </c:formatCode>
                <c:ptCount val="32"/>
                <c:pt idx="0">
                  <c:v>9609563.1164999995</c:v>
                </c:pt>
                <c:pt idx="1">
                  <c:v>49987155.648826241</c:v>
                </c:pt>
                <c:pt idx="2">
                  <c:v>68059864.542468131</c:v>
                </c:pt>
                <c:pt idx="3">
                  <c:v>57934957.180720672</c:v>
                </c:pt>
                <c:pt idx="4">
                  <c:v>69094379.189790487</c:v>
                </c:pt>
                <c:pt idx="5">
                  <c:v>56281112.407213211</c:v>
                </c:pt>
                <c:pt idx="6">
                  <c:v>39930974.884871408</c:v>
                </c:pt>
                <c:pt idx="7">
                  <c:v>43778753.195060149</c:v>
                </c:pt>
                <c:pt idx="8">
                  <c:v>52269949.746911958</c:v>
                </c:pt>
                <c:pt idx="9">
                  <c:v>45722068.972024307</c:v>
                </c:pt>
                <c:pt idx="10">
                  <c:v>52351173.030427635</c:v>
                </c:pt>
                <c:pt idx="11">
                  <c:v>40243423.582726926</c:v>
                </c:pt>
                <c:pt idx="12">
                  <c:v>44476411.225951537</c:v>
                </c:pt>
                <c:pt idx="13">
                  <c:v>20709232.24289567</c:v>
                </c:pt>
                <c:pt idx="14">
                  <c:v>41817745.82437484</c:v>
                </c:pt>
                <c:pt idx="15">
                  <c:v>6069420.173628537</c:v>
                </c:pt>
                <c:pt idx="16">
                  <c:v>6112508.501204893</c:v>
                </c:pt>
                <c:pt idx="17">
                  <c:v>6156889.4786085403</c:v>
                </c:pt>
                <c:pt idx="18">
                  <c:v>6202601.8853342962</c:v>
                </c:pt>
                <c:pt idx="19">
                  <c:v>36490231.364261821</c:v>
                </c:pt>
                <c:pt idx="20">
                  <c:v>3500931.4793071803</c:v>
                </c:pt>
                <c:pt idx="21">
                  <c:v>3550882.6603713958</c:v>
                </c:pt>
                <c:pt idx="22">
                  <c:v>3602332.3768675374</c:v>
                </c:pt>
                <c:pt idx="23">
                  <c:v>3655325.5848585637</c:v>
                </c:pt>
                <c:pt idx="24">
                  <c:v>3709908.5890893205</c:v>
                </c:pt>
                <c:pt idx="25">
                  <c:v>3766129.083447</c:v>
                </c:pt>
                <c:pt idx="26">
                  <c:v>27691527.16246881</c:v>
                </c:pt>
                <c:pt idx="27">
                  <c:v>27158541.910500001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3C-4EE8-B927-9A71C498BF47}"/>
            </c:ext>
          </c:extLst>
        </c:ser>
        <c:ser>
          <c:idx val="2"/>
          <c:order val="1"/>
          <c:tx>
            <c:strRef>
              <c:f>'Resumen Interna'!$P$14</c:f>
              <c:strCache>
                <c:ptCount val="1"/>
                <c:pt idx="0">
                  <c:v>Total interna GNC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'Resumen Interna'!$H$15:$H$46</c:f>
              <c:numCache>
                <c:formatCode>General</c:formatCode>
                <c:ptCount val="32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</c:numCache>
            </c:numRef>
          </c:cat>
          <c:val>
            <c:numRef>
              <c:f>'Resumen Interna'!$P$15:$P$46</c:f>
              <c:numCache>
                <c:formatCode>_ * #,##0_ ;_ * \-#,##0_ ;_ * "-"_ ;_ @_ </c:formatCode>
                <c:ptCount val="32"/>
                <c:pt idx="0">
                  <c:v>13891362.53177285</c:v>
                </c:pt>
                <c:pt idx="1">
                  <c:v>102830155.81235495</c:v>
                </c:pt>
                <c:pt idx="2">
                  <c:v>68059970.883463562</c:v>
                </c:pt>
                <c:pt idx="3">
                  <c:v>58364306.791477583</c:v>
                </c:pt>
                <c:pt idx="4">
                  <c:v>69094418.825610876</c:v>
                </c:pt>
                <c:pt idx="5">
                  <c:v>56281113.26820191</c:v>
                </c:pt>
                <c:pt idx="6">
                  <c:v>39930975.87190111</c:v>
                </c:pt>
                <c:pt idx="7">
                  <c:v>45238486.795039952</c:v>
                </c:pt>
                <c:pt idx="8">
                  <c:v>52269949.746911958</c:v>
                </c:pt>
                <c:pt idx="9">
                  <c:v>45722068.972024307</c:v>
                </c:pt>
                <c:pt idx="10">
                  <c:v>52351173.030427635</c:v>
                </c:pt>
                <c:pt idx="11">
                  <c:v>40243423.582726926</c:v>
                </c:pt>
                <c:pt idx="12">
                  <c:v>44476411.225951537</c:v>
                </c:pt>
                <c:pt idx="13">
                  <c:v>20709232.24289567</c:v>
                </c:pt>
                <c:pt idx="14">
                  <c:v>41817745.82437484</c:v>
                </c:pt>
                <c:pt idx="15">
                  <c:v>6069420.173628537</c:v>
                </c:pt>
                <c:pt idx="16">
                  <c:v>6112508.501204893</c:v>
                </c:pt>
                <c:pt idx="17">
                  <c:v>6156889.4786085403</c:v>
                </c:pt>
                <c:pt idx="18">
                  <c:v>6202601.8853342962</c:v>
                </c:pt>
                <c:pt idx="19">
                  <c:v>36490231.364261821</c:v>
                </c:pt>
                <c:pt idx="20">
                  <c:v>3500931.4793071803</c:v>
                </c:pt>
                <c:pt idx="21">
                  <c:v>3550882.6603713958</c:v>
                </c:pt>
                <c:pt idx="22">
                  <c:v>3602332.3768675374</c:v>
                </c:pt>
                <c:pt idx="23">
                  <c:v>3655325.5848585637</c:v>
                </c:pt>
                <c:pt idx="24">
                  <c:v>3709908.5890893205</c:v>
                </c:pt>
                <c:pt idx="25">
                  <c:v>3766129.083447</c:v>
                </c:pt>
                <c:pt idx="26">
                  <c:v>27691527.16246881</c:v>
                </c:pt>
                <c:pt idx="27">
                  <c:v>27158541.910500001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3C-4EE8-B927-9A71C498BF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0"/>
        <c:axId val="1935960255"/>
        <c:axId val="1"/>
      </c:barChart>
      <c:catAx>
        <c:axId val="19359602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35960255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2.6555640355830225E-2"/>
                <c:y val="0.33546263859874659"/>
              </c:manualLayout>
            </c:layout>
            <c:tx>
              <c:rich>
                <a:bodyPr rot="-5400000" vert="horz"/>
                <a:lstStyle/>
                <a:p>
                  <a:pPr algn="ctr"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r>
                    <a:rPr lang="es-CO"/>
                    <a:t>COP billones*</a:t>
                  </a:r>
                </a:p>
              </c:rich>
            </c:tx>
          </c:dispUnitsLbl>
        </c:dispUnits>
      </c:valAx>
    </c:plotArea>
    <c:legend>
      <c:legendPos val="r"/>
      <c:layout>
        <c:manualLayout>
          <c:xMode val="edge"/>
          <c:yMode val="edge"/>
          <c:wMode val="edge"/>
          <c:hMode val="edge"/>
          <c:x val="0.68526483913267744"/>
          <c:y val="8.041137714928491E-2"/>
          <c:w val="0.99689157639825399"/>
          <c:h val="0.20403578124163052"/>
        </c:manualLayout>
      </c:layout>
      <c:overlay val="0"/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" l="0.70000000000000062" r="0.70000000000000062" t="0.750000000000001" header="0.30000000000000032" footer="0.30000000000000032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9"/>
    </mc:Choice>
    <mc:Fallback>
      <c:style val="19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92479973069497E-2"/>
          <c:y val="0.25240141278636469"/>
          <c:w val="0.82672632881242269"/>
          <c:h val="0.62003002711080868"/>
        </c:manualLayout>
      </c:layout>
      <c:ofPieChart>
        <c:ofPieType val="pie"/>
        <c:varyColors val="1"/>
        <c:ser>
          <c:idx val="0"/>
          <c:order val="0"/>
          <c:dPt>
            <c:idx val="0"/>
            <c:bubble3D val="0"/>
            <c:spPr>
              <a:solidFill>
                <a:srgbClr val="B48C41"/>
              </a:solidFill>
            </c:spPr>
            <c:extLst>
              <c:ext xmlns:c16="http://schemas.microsoft.com/office/drawing/2014/chart" uri="{C3380CC4-5D6E-409C-BE32-E72D297353CC}">
                <c16:uniqueId val="{00000000-8382-4CC2-A63C-690D813433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382-4CC2-A63C-690D813433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382-4CC2-A63C-690D81343394}"/>
              </c:ext>
            </c:extLst>
          </c:dPt>
          <c:dPt>
            <c:idx val="3"/>
            <c:bubble3D val="0"/>
            <c:spPr>
              <a:solidFill>
                <a:schemeClr val="bg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382-4CC2-A63C-690D81343394}"/>
              </c:ext>
            </c:extLst>
          </c:dPt>
          <c:dPt>
            <c:idx val="4"/>
            <c:bubble3D val="0"/>
            <c:spPr>
              <a:solidFill>
                <a:schemeClr val="tx1">
                  <a:lumMod val="95000"/>
                  <a:lumOff val="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8382-4CC2-A63C-690D813433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8382-4CC2-A63C-690D81343394}"/>
              </c:ext>
            </c:extLst>
          </c:dPt>
          <c:dLbls>
            <c:dLbl>
              <c:idx val="0"/>
              <c:layout>
                <c:manualLayout>
                  <c:x val="4.9810907905048938E-3"/>
                  <c:y val="-0.20469316335458074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82-4CC2-A63C-690D81343394}"/>
                </c:ext>
              </c:extLst>
            </c:dLbl>
            <c:dLbl>
              <c:idx val="1"/>
              <c:layout>
                <c:manualLayout>
                  <c:x val="-1.0774773700940132E-2"/>
                  <c:y val="-0.24216658310969566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82-4CC2-A63C-690D813433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82-4CC2-A63C-690D81343394}"/>
                </c:ext>
              </c:extLst>
            </c:dLbl>
            <c:dLbl>
              <c:idx val="3"/>
              <c:layout>
                <c:manualLayout>
                  <c:x val="0.32543997961673582"/>
                  <c:y val="-0.26420508505139151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82-4CC2-A63C-690D81343394}"/>
                </c:ext>
              </c:extLst>
            </c:dLbl>
            <c:dLbl>
              <c:idx val="4"/>
              <c:layout>
                <c:manualLayout>
                  <c:x val="2.8206125758860105E-2"/>
                  <c:y val="8.4136162369016762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82-4CC2-A63C-690D81343394}"/>
                </c:ext>
              </c:extLst>
            </c:dLbl>
            <c:dLbl>
              <c:idx val="5"/>
              <c:layout>
                <c:manualLayout>
                  <c:x val="1.0348313766367401E-2"/>
                  <c:y val="0.24156693896409007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82-4CC2-A63C-690D81343394}"/>
                </c:ext>
              </c:extLst>
            </c:dLbl>
            <c:dLbl>
              <c:idx val="6"/>
              <c:layout>
                <c:manualLayout>
                  <c:x val="1.2586189791410858E-2"/>
                  <c:y val="-7.6952586997273472E-3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82-4CC2-A63C-690D81343394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'Title Data (HIDE)'!$J$4:$J$8</c:f>
              <c:strCache>
                <c:ptCount val="5"/>
                <c:pt idx="0">
                  <c:v>TES</c:v>
                </c:pt>
                <c:pt idx="1">
                  <c:v>TES Control Monetario</c:v>
                </c:pt>
                <c:pt idx="2">
                  <c:v>TRD </c:v>
                </c:pt>
                <c:pt idx="3">
                  <c:v>Pagarés de Tesorería </c:v>
                </c:pt>
                <c:pt idx="4">
                  <c:v>Otros*</c:v>
                </c:pt>
              </c:strCache>
            </c:strRef>
          </c:cat>
          <c:val>
            <c:numRef>
              <c:f>'Title Data (HIDE)'!$K$4:$K$8</c:f>
              <c:numCache>
                <c:formatCode>_ * #,##0_ ;_ * \-#,##0_ ;_ * "-"??_ ;_ @_ </c:formatCode>
                <c:ptCount val="5"/>
                <c:pt idx="0">
                  <c:v>491824449.96354818</c:v>
                </c:pt>
                <c:pt idx="3">
                  <c:v>57967.567341000002</c:v>
                </c:pt>
                <c:pt idx="4">
                  <c:v>760.98202199999992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382-4CC2-A63C-690D81343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splitType val="val"/>
        <c:splitPos val="100000000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9"/>
    </mc:Choice>
    <mc:Fallback>
      <c:style val="19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263736263736264"/>
          <c:y val="0.27424749163879597"/>
          <c:w val="0.80659340659340661"/>
          <c:h val="0.441471571906354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D63-46A2-BD65-45D40E0EC4B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D63-46A2-BD65-45D40E0EC4BF}"/>
              </c:ext>
            </c:extLst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'Resumen Interna'!$B$15:$B$21</c:f>
              <c:strCache>
                <c:ptCount val="7"/>
                <c:pt idx="0">
                  <c:v>TES corto plazo (1)</c:v>
                </c:pt>
                <c:pt idx="1">
                  <c:v>TES largo plazo (2)</c:v>
                </c:pt>
                <c:pt idx="2">
                  <c:v>TES Control Monetario</c:v>
                </c:pt>
                <c:pt idx="3">
                  <c:v>B de paz (3)</c:v>
                </c:pt>
                <c:pt idx="4">
                  <c:v>B de seguridad (3)</c:v>
                </c:pt>
                <c:pt idx="5">
                  <c:v>Otros asumidas </c:v>
                </c:pt>
                <c:pt idx="6">
                  <c:v>Otros Bonos </c:v>
                </c:pt>
              </c:strCache>
            </c:strRef>
          </c:cat>
          <c:val>
            <c:numRef>
              <c:f>'Resumen Interna'!$C$15:$C$21</c:f>
              <c:numCache>
                <c:formatCode>_-* #,##0_-;\-* #,##0_-;_-* "-"??_-;_-@_-</c:formatCode>
                <c:ptCount val="7"/>
                <c:pt idx="0">
                  <c:v>9659499.3999999985</c:v>
                </c:pt>
                <c:pt idx="1">
                  <c:v>482164950.56354821</c:v>
                </c:pt>
                <c:pt idx="2">
                  <c:v>0</c:v>
                </c:pt>
                <c:pt idx="3" formatCode="_(* #,##0_);_(* \(#,##0\);_(* &quot;-&quot;??_);_(@_)">
                  <c:v>760.98202199999992</c:v>
                </c:pt>
                <c:pt idx="4">
                  <c:v>0</c:v>
                </c:pt>
                <c:pt idx="5">
                  <c:v>0</c:v>
                </c:pt>
                <c:pt idx="6">
                  <c:v>57967.567341000002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63-46A2-BD65-45D40E0EC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35963583"/>
        <c:axId val="1"/>
      </c:barChart>
      <c:catAx>
        <c:axId val="19359635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_-* #,##0_-;\-* #,##0_-;_-* &quot;-&quot;??_-;_-@_-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35963583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9"/>
    </mc:Choice>
    <mc:Fallback>
      <c:style val="19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29668739272339"/>
          <c:y val="0.26510110551644017"/>
          <c:w val="0.69621509222704503"/>
          <c:h val="0.4362423255333826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B48C41"/>
              </a:solidFill>
            </c:spPr>
            <c:extLst>
              <c:ext xmlns:c16="http://schemas.microsoft.com/office/drawing/2014/chart" uri="{C3380CC4-5D6E-409C-BE32-E72D297353CC}">
                <c16:uniqueId val="{00000000-67B3-4E82-A282-042811CE6F3C}"/>
              </c:ext>
            </c:extLst>
          </c:dPt>
          <c:dPt>
            <c:idx val="1"/>
            <c:invertIfNegative val="0"/>
            <c:bubble3D val="0"/>
            <c:spPr>
              <a:solidFill>
                <a:srgbClr val="B48C41"/>
              </a:solidFill>
            </c:spPr>
            <c:extLst>
              <c:ext xmlns:c16="http://schemas.microsoft.com/office/drawing/2014/chart" uri="{C3380CC4-5D6E-409C-BE32-E72D297353CC}">
                <c16:uniqueId val="{00000001-67B3-4E82-A282-042811CE6F3C}"/>
              </c:ext>
            </c:extLst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'Resumen Interna'!$B$38:$B$39</c:f>
              <c:strCache>
                <c:ptCount val="2"/>
                <c:pt idx="0">
                  <c:v>COP</c:v>
                </c:pt>
                <c:pt idx="1">
                  <c:v>UVR</c:v>
                </c:pt>
              </c:strCache>
            </c:strRef>
          </c:cat>
          <c:val>
            <c:numRef>
              <c:f>'Resumen Interna'!$C$38:$C$39</c:f>
              <c:numCache>
                <c:formatCode>_-* #,##0_-;\-* #,##0_-;_-* "-"??_-;_-@_-</c:formatCode>
                <c:ptCount val="2"/>
                <c:pt idx="0">
                  <c:v>382504320.59154475</c:v>
                </c:pt>
                <c:pt idx="1">
                  <c:v>167225819.36354819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B3-4E82-A282-042811CE6F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1937073151"/>
        <c:axId val="1"/>
      </c:barChart>
      <c:catAx>
        <c:axId val="19370731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_-* #,##0_-;\-* #,##0_-;_-* &quot;-&quot;??_-;_-@_-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37073151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5.4311368973615139E-2"/>
                <c:y val="0.3632468424668393"/>
              </c:manualLayout>
            </c:layout>
            <c:tx>
              <c:strRef>
                <c:f>'Title Data (HIDE)'!$C$196</c:f>
                <c:strCache>
                  <c:ptCount val="1"/>
                  <c:pt idx="0">
                    <c:v>COP billones*</c:v>
                  </c:pt>
                </c:strCache>
              </c:strRef>
            </c:tx>
            <c:txPr>
              <a:bodyPr rot="-540000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</c:dispUnitsLbl>
        </c:dispUnits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80312363172048"/>
          <c:y val="0.25938566552901021"/>
          <c:w val="0.8286403972280233"/>
          <c:h val="0.45392491467576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2BC-470D-A7EF-FAC70ED7319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2BC-470D-A7EF-FAC70ED7319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2BC-470D-A7EF-FAC70ED7319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2BC-470D-A7EF-FAC70ED7319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2BC-470D-A7EF-FAC70ED7319D}"/>
              </c:ext>
            </c:extLst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'Resumen Interna'!$B$43:$B$46</c:f>
              <c:strCache>
                <c:ptCount val="4"/>
                <c:pt idx="0">
                  <c:v>COP fija</c:v>
                </c:pt>
                <c:pt idx="1">
                  <c:v>UVR Fija</c:v>
                </c:pt>
                <c:pt idx="2">
                  <c:v>IPC</c:v>
                </c:pt>
                <c:pt idx="3">
                  <c:v>Otros</c:v>
                </c:pt>
              </c:strCache>
            </c:strRef>
          </c:cat>
          <c:val>
            <c:numRef>
              <c:f>'Resumen Interna'!$C$43:$C$46</c:f>
              <c:numCache>
                <c:formatCode>_ * #,##0_ ;_ * \-#,##0_ ;_ * "-"_ ;_ @_ </c:formatCode>
                <c:ptCount val="4"/>
                <c:pt idx="0">
                  <c:v>334340333.99999994</c:v>
                </c:pt>
                <c:pt idx="1">
                  <c:v>167225819.36354819</c:v>
                </c:pt>
                <c:pt idx="2">
                  <c:v>760.98202199999992</c:v>
                </c:pt>
                <c:pt idx="3">
                  <c:v>48163225.60952279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2BC-470D-A7EF-FAC70ED73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37072319"/>
        <c:axId val="1"/>
      </c:barChart>
      <c:catAx>
        <c:axId val="193707231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_ * #,##0_ ;_ * \-#,##0_ ;_ * &quot;-&quot;_ ;_ @_ 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37072319"/>
        <c:crosses val="autoZero"/>
        <c:crossBetween val="between"/>
        <c:dispUnits>
          <c:builtInUnit val="millions"/>
          <c:dispUnitsLbl>
            <c:tx>
              <c:strRef>
                <c:f>'Title Data (HIDE)'!$C$194</c:f>
                <c:strCache>
                  <c:ptCount val="1"/>
                </c:strCache>
              </c:strRef>
            </c:tx>
            <c:txPr>
              <a:bodyPr rot="-540000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</c:dispUnitsLbl>
        </c:dispUnits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9"/>
    </mc:Choice>
    <mc:Fallback>
      <c:style val="19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832582841439504"/>
          <c:y val="0.14334583175837923"/>
          <c:w val="0.59229892392327999"/>
          <c:h val="0.81032213550135024"/>
        </c:manualLayout>
      </c:layout>
      <c:pieChart>
        <c:varyColors val="1"/>
        <c:ser>
          <c:idx val="0"/>
          <c:order val="0"/>
          <c:explosion val="3"/>
          <c:dPt>
            <c:idx val="0"/>
            <c:bubble3D val="0"/>
            <c:spPr>
              <a:solidFill>
                <a:srgbClr val="B48C41"/>
              </a:solidFill>
            </c:spPr>
            <c:extLst>
              <c:ext xmlns:c16="http://schemas.microsoft.com/office/drawing/2014/chart" uri="{C3380CC4-5D6E-409C-BE32-E72D297353CC}">
                <c16:uniqueId val="{00000000-1FD7-4804-9E58-1304275CA165}"/>
              </c:ext>
            </c:extLst>
          </c:dPt>
          <c:dPt>
            <c:idx val="1"/>
            <c:bubble3D val="0"/>
            <c:spPr>
              <a:solidFill>
                <a:schemeClr val="tx1">
                  <a:lumMod val="95000"/>
                  <a:lumOff val="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1FD7-4804-9E58-1304275CA165}"/>
              </c:ext>
            </c:extLst>
          </c:dPt>
          <c:dPt>
            <c:idx val="2"/>
            <c:bubble3D val="0"/>
            <c:spPr>
              <a:solidFill>
                <a:schemeClr val="bg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1FD7-4804-9E58-1304275CA165}"/>
              </c:ext>
            </c:extLst>
          </c:dPt>
          <c:dLbls>
            <c:dLbl>
              <c:idx val="1"/>
              <c:layout>
                <c:manualLayout>
                  <c:x val="5.785203807355406E-2"/>
                  <c:y val="-0.184603018372703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D7-4804-9E58-1304275CA165}"/>
                </c:ext>
              </c:extLst>
            </c:dLbl>
            <c:dLbl>
              <c:idx val="2"/>
              <c:layout>
                <c:manualLayout>
                  <c:x val="9.8175378680074466E-3"/>
                  <c:y val="-1.802206364829397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D7-4804-9E58-1304275CA16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'Resumen Externa'!$B$14:$B$16</c:f>
              <c:strCache>
                <c:ptCount val="3"/>
                <c:pt idx="0">
                  <c:v>USD</c:v>
                </c:pt>
                <c:pt idx="1">
                  <c:v>EUR</c:v>
                </c:pt>
                <c:pt idx="2">
                  <c:v>COP (2)</c:v>
                </c:pt>
              </c:strCache>
            </c:strRef>
          </c:cat>
          <c:val>
            <c:numRef>
              <c:f>'Resumen Externa'!$F$14:$F$16</c:f>
              <c:numCache>
                <c:formatCode>0%</c:formatCode>
                <c:ptCount val="3"/>
                <c:pt idx="0">
                  <c:v>0.89402611726943348</c:v>
                </c:pt>
                <c:pt idx="1">
                  <c:v>8.4924573485601632E-2</c:v>
                </c:pt>
                <c:pt idx="2">
                  <c:v>2.1049309244965057E-2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FD7-4804-9E58-1304275CA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4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 orientation="portrait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9"/>
    </mc:Choice>
    <mc:Fallback>
      <c:style val="19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529515829337096"/>
          <c:y val="0.14581786667246502"/>
          <c:w val="0.46882229003711162"/>
          <c:h val="0.8227120176897923"/>
        </c:manualLayout>
      </c:layout>
      <c:pieChart>
        <c:varyColors val="1"/>
        <c:ser>
          <c:idx val="0"/>
          <c:order val="0"/>
          <c:explosion val="3"/>
          <c:dPt>
            <c:idx val="0"/>
            <c:bubble3D val="0"/>
            <c:spPr>
              <a:solidFill>
                <a:srgbClr val="B48C41"/>
              </a:solidFill>
            </c:spPr>
            <c:extLst>
              <c:ext xmlns:c16="http://schemas.microsoft.com/office/drawing/2014/chart" uri="{C3380CC4-5D6E-409C-BE32-E72D297353CC}">
                <c16:uniqueId val="{00000000-D5D6-41A2-8B2E-D346A9F82559}"/>
              </c:ext>
            </c:extLst>
          </c:dPt>
          <c:dPt>
            <c:idx val="1"/>
            <c:bubble3D val="0"/>
            <c:spPr>
              <a:solidFill>
                <a:srgbClr val="D5BB8B"/>
              </a:solidFill>
            </c:spPr>
            <c:extLst>
              <c:ext xmlns:c16="http://schemas.microsoft.com/office/drawing/2014/chart" uri="{C3380CC4-5D6E-409C-BE32-E72D297353CC}">
                <c16:uniqueId val="{00000001-D5D6-41A2-8B2E-D346A9F82559}"/>
              </c:ext>
            </c:extLst>
          </c:dPt>
          <c:dPt>
            <c:idx val="2"/>
            <c:bubble3D val="0"/>
            <c:spPr>
              <a:solidFill>
                <a:schemeClr val="bg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D5D6-41A2-8B2E-D346A9F82559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D5D6-41A2-8B2E-D346A9F82559}"/>
              </c:ext>
            </c:extLst>
          </c:dPt>
          <c:dPt>
            <c:idx val="4"/>
            <c:bubble3D val="0"/>
            <c:spPr>
              <a:solidFill>
                <a:schemeClr val="tx1">
                  <a:lumMod val="95000"/>
                  <a:lumOff val="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D5D6-41A2-8B2E-D346A9F82559}"/>
              </c:ext>
            </c:extLst>
          </c:dPt>
          <c:dLbls>
            <c:dLbl>
              <c:idx val="3"/>
              <c:layout>
                <c:manualLayout>
                  <c:x val="0.15613113414434349"/>
                  <c:y val="-5.8201058201048505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D6-41A2-8B2E-D346A9F8255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'Resumen Externa'!$B$31:$B$37</c:f>
              <c:strCache>
                <c:ptCount val="7"/>
                <c:pt idx="0">
                  <c:v>Bonos</c:v>
                </c:pt>
                <c:pt idx="1">
                  <c:v>BID</c:v>
                </c:pt>
                <c:pt idx="2">
                  <c:v>BIRF</c:v>
                </c:pt>
                <c:pt idx="3">
                  <c:v>CAF</c:v>
                </c:pt>
                <c:pt idx="4">
                  <c:v>AFD</c:v>
                </c:pt>
                <c:pt idx="5">
                  <c:v>KFW</c:v>
                </c:pt>
                <c:pt idx="6">
                  <c:v>Otros (4)</c:v>
                </c:pt>
              </c:strCache>
            </c:strRef>
          </c:cat>
          <c:val>
            <c:numRef>
              <c:f>'Resumen Externa'!$C$31:$C$35</c:f>
              <c:numCache>
                <c:formatCode>_ * #,##0_ ;_ * \-#,##0_ ;_ * "-"??_ ;_ @_ </c:formatCode>
                <c:ptCount val="5"/>
                <c:pt idx="0">
                  <c:v>37001.201135064737</c:v>
                </c:pt>
                <c:pt idx="1">
                  <c:v>10212.401084691423</c:v>
                </c:pt>
                <c:pt idx="2">
                  <c:v>15404.901210717122</c:v>
                </c:pt>
                <c:pt idx="3">
                  <c:v>3015.321696869999</c:v>
                </c:pt>
                <c:pt idx="4">
                  <c:v>1796.2377334031678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D6-41A2-8B2E-D346A9F825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9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 orientation="portrait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9"/>
    </mc:Choice>
    <mc:Fallback>
      <c:style val="19"/>
    </mc:Fallback>
  </mc:AlternateContent>
  <c:chart>
    <c:autoTitleDeleted val="0"/>
    <c:plotArea>
      <c:layout>
        <c:manualLayout>
          <c:xMode val="edge"/>
          <c:yMode val="edge"/>
          <c:x val="0.24840185030039671"/>
          <c:y val="0.17671207115221271"/>
          <c:w val="0.42878890825663718"/>
          <c:h val="0.8206408440724463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B48C41"/>
              </a:solidFill>
            </c:spPr>
            <c:extLst>
              <c:ext xmlns:c16="http://schemas.microsoft.com/office/drawing/2014/chart" uri="{C3380CC4-5D6E-409C-BE32-E72D297353CC}">
                <c16:uniqueId val="{00000000-E518-47F0-9F36-DBDC86557930}"/>
              </c:ext>
            </c:extLst>
          </c:dPt>
          <c:dPt>
            <c:idx val="1"/>
            <c:bubble3D val="0"/>
            <c:spPr>
              <a:solidFill>
                <a:schemeClr val="bg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E518-47F0-9F36-DBDC86557930}"/>
              </c:ext>
            </c:extLst>
          </c:dPt>
          <c:dLbls>
            <c:dLbl>
              <c:idx val="0"/>
              <c:layout>
                <c:manualLayout>
                  <c:x val="7.0723923826702282E-3"/>
                  <c:y val="-7.6169923204043935E-2"/>
                </c:manualLayout>
              </c:layout>
              <c:spPr/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18-47F0-9F36-DBDC86557930}"/>
                </c:ext>
              </c:extLst>
            </c:dLbl>
            <c:dLbl>
              <c:idx val="1"/>
              <c:layout>
                <c:manualLayout>
                  <c:x val="1.3237249528830923E-2"/>
                  <c:y val="2.0954170852100277E-2"/>
                </c:manualLayout>
              </c:layout>
              <c:spPr/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18-47F0-9F36-DBDC8655793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'Resumen Externa'!$B$23:$B$24</c:f>
              <c:strCache>
                <c:ptCount val="2"/>
                <c:pt idx="0">
                  <c:v>Tasa fija</c:v>
                </c:pt>
                <c:pt idx="1">
                  <c:v>Tasa Variable</c:v>
                </c:pt>
              </c:strCache>
            </c:strRef>
          </c:cat>
          <c:val>
            <c:numRef>
              <c:f>'Resumen Externa'!$E$23:$E$24</c:f>
              <c:numCache>
                <c:formatCode>_ * #,##0_ ;_ * \-#,##0_ ;_ * "-"??_ ;_ @_ </c:formatCode>
                <c:ptCount val="2"/>
                <c:pt idx="0">
                  <c:v>63587.170168007528</c:v>
                </c:pt>
                <c:pt idx="1">
                  <c:v>13461.802397836167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18-47F0-9F36-DBDC865579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" l="0.70000000000000062" r="0.70000000000000062" t="0.750000000000001" header="0.30000000000000032" footer="0.30000000000000032"/>
    <c:pageSetup orientation="portrait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9"/>
    </mc:Choice>
    <mc:Fallback>
      <c:style val="19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994251235658624"/>
          <c:y val="0.29378693164576519"/>
          <c:w val="0.65302282406012591"/>
          <c:h val="0.5489740552342461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48C4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75F-4810-949A-0CB7727E747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75F-4810-949A-0CB7727E747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75F-4810-949A-0CB7727E747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75F-4810-949A-0CB7727E7473}"/>
              </c:ext>
            </c:extLst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'Resumen Externa'!$B$14:$B$16</c:f>
              <c:strCache>
                <c:ptCount val="3"/>
                <c:pt idx="0">
                  <c:v>USD</c:v>
                </c:pt>
                <c:pt idx="1">
                  <c:v>EUR</c:v>
                </c:pt>
                <c:pt idx="2">
                  <c:v>COP (2)</c:v>
                </c:pt>
              </c:strCache>
            </c:strRef>
          </c:cat>
          <c:val>
            <c:numRef>
              <c:f>'Resumen Externa'!$E$14:$E$16</c:f>
              <c:numCache>
                <c:formatCode>#,##0</c:formatCode>
                <c:ptCount val="3"/>
                <c:pt idx="0">
                  <c:v>68883.793782640336</c:v>
                </c:pt>
                <c:pt idx="1">
                  <c:v>6543.3511326580965</c:v>
                </c:pt>
                <c:pt idx="2">
                  <c:v>1621.8276505452727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75F-4810-949A-0CB7727E74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1931586671"/>
        <c:axId val="1"/>
      </c:barChart>
      <c:catAx>
        <c:axId val="193158667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31586671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5.6657700396146135E-2"/>
                <c:y val="0.34624393189789332"/>
              </c:manualLayout>
            </c:layout>
            <c:tx>
              <c:rich>
                <a:bodyPr rot="-5400000" vert="horz"/>
                <a:lstStyle/>
                <a:p>
                  <a:pPr algn="ctr"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r>
                    <a:rPr lang="es-CO"/>
                    <a:t>USD billones**</a:t>
                  </a:r>
                </a:p>
              </c:rich>
            </c:tx>
          </c:dispUnitsLbl>
        </c:dispUnits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" l="0.70000000000000062" r="0.70000000000000062" t="0.750000000000001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222308339178523"/>
          <c:y val="0.25110132158590309"/>
          <c:w val="0.55555770847946306"/>
          <c:h val="0.61674008810572689"/>
        </c:manualLayout>
      </c:layout>
      <c:pieChart>
        <c:varyColors val="1"/>
        <c:ser>
          <c:idx val="0"/>
          <c:order val="0"/>
          <c:explosion val="2"/>
          <c:dPt>
            <c:idx val="0"/>
            <c:bubble3D val="0"/>
            <c:spPr>
              <a:solidFill>
                <a:srgbClr val="B48C41"/>
              </a:solidFill>
            </c:spPr>
            <c:extLst>
              <c:ext xmlns:c16="http://schemas.microsoft.com/office/drawing/2014/chart" uri="{C3380CC4-5D6E-409C-BE32-E72D297353CC}">
                <c16:uniqueId val="{00000000-11D6-468E-8BDF-41AA88AD5C81}"/>
              </c:ext>
            </c:extLst>
          </c:dPt>
          <c:dPt>
            <c:idx val="1"/>
            <c:bubble3D val="0"/>
            <c:spPr>
              <a:solidFill>
                <a:schemeClr val="bg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11D6-468E-8BDF-41AA88AD5C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1D6-468E-8BDF-41AA88AD5C81}"/>
              </c:ext>
            </c:extLst>
          </c:dPt>
          <c:dPt>
            <c:idx val="3"/>
            <c:bubble3D val="0"/>
            <c:spPr>
              <a:solidFill>
                <a:schemeClr val="tx1">
                  <a:lumMod val="95000"/>
                  <a:lumOff val="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11D6-468E-8BDF-41AA88AD5C81}"/>
              </c:ext>
            </c:extLst>
          </c:dPt>
          <c:dLbls>
            <c:dLbl>
              <c:idx val="0"/>
              <c:layout>
                <c:manualLayout>
                  <c:x val="-0.19293616293631383"/>
                  <c:y val="-2.2861387609567581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D6-468E-8BDF-41AA88AD5C81}"/>
                </c:ext>
              </c:extLst>
            </c:dLbl>
            <c:dLbl>
              <c:idx val="1"/>
              <c:layout>
                <c:manualLayout>
                  <c:x val="3.4785798786147487E-2"/>
                  <c:y val="8.3375427128212706E-3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D6-468E-8BDF-41AA88AD5C8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D6-468E-8BDF-41AA88AD5C81}"/>
                </c:ext>
              </c:extLst>
            </c:dLbl>
            <c:dLbl>
              <c:idx val="3"/>
              <c:layout>
                <c:manualLayout>
                  <c:x val="1.8912529550827423E-2"/>
                  <c:y val="-6.4610866372980913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D6-468E-8BDF-41AA88AD5C81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'Total Gra.'!$U$13:$U$16</c:f>
              <c:strCache>
                <c:ptCount val="4"/>
                <c:pt idx="0">
                  <c:v>Fija y tasas multilaterales COP</c:v>
                </c:pt>
                <c:pt idx="1">
                  <c:v>Fija y tasas multilaterales USD</c:v>
                </c:pt>
                <c:pt idx="2">
                  <c:v>Variable COP</c:v>
                </c:pt>
                <c:pt idx="3">
                  <c:v>Variable USD</c:v>
                </c:pt>
              </c:strCache>
            </c:strRef>
          </c:cat>
          <c:val>
            <c:numRef>
              <c:f>'Total Gra.'!$V$13:$V$16</c:f>
              <c:numCache>
                <c:formatCode>0.00%</c:formatCode>
                <c:ptCount val="4"/>
                <c:pt idx="0">
                  <c:v>0.49999930785855951</c:v>
                </c:pt>
                <c:pt idx="1">
                  <c:v>0.41264125951626335</c:v>
                </c:pt>
                <c:pt idx="2">
                  <c:v>6.9214144051661205E-7</c:v>
                </c:pt>
                <c:pt idx="3">
                  <c:v>8.7358740483736638E-2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1D6-468E-8BDF-41AA88AD5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0.75000000000000022" l="0.70000000000000018" r="0.70000000000000018" t="0.75000000000000022" header="0.3000000000000001" footer="0.3000000000000001"/>
    <c:pageSetup orientation="portrait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9"/>
    </mc:Choice>
    <mc:Fallback>
      <c:style val="19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3597934129201589"/>
          <c:y val="0.27225130890052357"/>
          <c:w val="0.70279615048118982"/>
          <c:h val="0.5527169879627116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862-4E42-851F-DDA709FF5BD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862-4E42-851F-DDA709FF5BD5}"/>
              </c:ext>
            </c:extLst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'Resumen Externa'!$B$23:$B$24</c:f>
              <c:strCache>
                <c:ptCount val="2"/>
                <c:pt idx="0">
                  <c:v>Tasa fija</c:v>
                </c:pt>
                <c:pt idx="1">
                  <c:v>Tasa Variable</c:v>
                </c:pt>
              </c:strCache>
            </c:strRef>
          </c:cat>
          <c:val>
            <c:numRef>
              <c:f>'Resumen Externa'!$E$23:$E$24</c:f>
              <c:numCache>
                <c:formatCode>_ * #,##0_ ;_ * \-#,##0_ ;_ * "-"??_ ;_ @_ </c:formatCode>
                <c:ptCount val="2"/>
                <c:pt idx="0">
                  <c:v>63587.170168007528</c:v>
                </c:pt>
                <c:pt idx="1">
                  <c:v>13461.802397836167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62-4E42-851F-DDA709FF5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39172223"/>
        <c:axId val="1"/>
      </c:barChart>
      <c:catAx>
        <c:axId val="18391722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839172223"/>
        <c:crosses val="autoZero"/>
        <c:crossBetween val="between"/>
        <c:dispUnits>
          <c:builtInUnit val="thousands"/>
          <c:dispUnitsLbl>
            <c:tx>
              <c:rich>
                <a:bodyPr rot="-5400000" vert="horz"/>
                <a:lstStyle/>
                <a:p>
                  <a:pPr algn="ctr"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r>
                    <a:rPr lang="es-CO"/>
                    <a:t>USD billones**</a:t>
                  </a:r>
                </a:p>
              </c:rich>
            </c:tx>
          </c:dispUnitsLbl>
        </c:dispUnits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" l="0.70000000000000062" r="0.70000000000000062" t="0.750000000000001" header="0.30000000000000032" footer="0.30000000000000032"/>
    <c:pageSetup orientation="portrait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634856591007388"/>
          <c:y val="0.25824175824175827"/>
          <c:w val="0.68215424539201219"/>
          <c:h val="0.5500970297264877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85A-4664-AAA6-01A65A92187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85A-4664-AAA6-01A65A92187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85A-4664-AAA6-01A65A92187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85A-4664-AAA6-01A65A92187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85A-4664-AAA6-01A65A921878}"/>
              </c:ext>
            </c:extLst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'Resumen Externa'!$B$31:$B$37</c:f>
              <c:strCache>
                <c:ptCount val="7"/>
                <c:pt idx="0">
                  <c:v>Bonos</c:v>
                </c:pt>
                <c:pt idx="1">
                  <c:v>BID</c:v>
                </c:pt>
                <c:pt idx="2">
                  <c:v>BIRF</c:v>
                </c:pt>
                <c:pt idx="3">
                  <c:v>CAF</c:v>
                </c:pt>
                <c:pt idx="4">
                  <c:v>AFD</c:v>
                </c:pt>
                <c:pt idx="5">
                  <c:v>KFW</c:v>
                </c:pt>
                <c:pt idx="6">
                  <c:v>Otros (4)</c:v>
                </c:pt>
              </c:strCache>
            </c:strRef>
          </c:cat>
          <c:val>
            <c:numRef>
              <c:f>'Resumen Externa'!$C$31:$C$35</c:f>
              <c:numCache>
                <c:formatCode>_ * #,##0_ ;_ * \-#,##0_ ;_ * "-"??_ ;_ @_ </c:formatCode>
                <c:ptCount val="5"/>
                <c:pt idx="0">
                  <c:v>37001.201135064737</c:v>
                </c:pt>
                <c:pt idx="1">
                  <c:v>10212.401084691423</c:v>
                </c:pt>
                <c:pt idx="2">
                  <c:v>15404.901210717122</c:v>
                </c:pt>
                <c:pt idx="3">
                  <c:v>3015.321696869999</c:v>
                </c:pt>
                <c:pt idx="4">
                  <c:v>1796.2377334031678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85A-4664-AAA6-01A65A921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35957343"/>
        <c:axId val="1"/>
      </c:barChart>
      <c:catAx>
        <c:axId val="1935957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35957343"/>
        <c:crosses val="autoZero"/>
        <c:crossBetween val="between"/>
        <c:dispUnits>
          <c:builtInUnit val="thousands"/>
          <c:dispUnitsLbl>
            <c:tx>
              <c:rich>
                <a:bodyPr rot="-5400000" vert="horz"/>
                <a:lstStyle/>
                <a:p>
                  <a:pPr algn="ctr"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r>
                    <a:rPr lang="es-CO"/>
                    <a:t>USD billones**</a:t>
                  </a:r>
                </a:p>
              </c:rich>
            </c:tx>
          </c:dispUnitsLbl>
        </c:dispUnits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" l="0.70000000000000062" r="0.70000000000000062" t="0.750000000000001" header="0.30000000000000032" footer="0.30000000000000032"/>
    <c:pageSetup orientation="portrait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9"/>
    </mc:Choice>
    <mc:Fallback>
      <c:style val="19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Perfil de vencimientos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3.3070866141732283E-2"/>
          <c:y val="0.13622291021671826"/>
          <c:w val="0.96320763841527679"/>
          <c:h val="0.569659442724458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'Resumen Externa'!$I$13</c:f>
              <c:strCache>
                <c:ptCount val="1"/>
                <c:pt idx="0">
                  <c:v>Bonos    </c:v>
                </c:pt>
              </c:strCache>
            </c:strRef>
          </c:tx>
          <c:spPr>
            <a:solidFill>
              <a:srgbClr val="B48C41"/>
            </a:solidFill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'Resumen Externa'!$H$15:$H$55</c:f>
              <c:numCache>
                <c:formatCode>General</c:formatCode>
                <c:ptCount val="4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</c:numCache>
            </c:numRef>
          </c:cat>
          <c:val>
            <c:numRef>
              <c:f>'Resumen Externa'!$I$15:$I$55</c:f>
              <c:numCache>
                <c:formatCode>_ * #,##0_ ;_ * \-#,##0_ ;_ * "-"_ ;_ @_ </c:formatCode>
                <c:ptCount val="41"/>
                <c:pt idx="0">
                  <c:v>0</c:v>
                </c:pt>
                <c:pt idx="1">
                  <c:v>1449.9970000000001</c:v>
                </c:pt>
                <c:pt idx="2">
                  <c:v>0</c:v>
                </c:pt>
                <c:pt idx="3">
                  <c:v>2930.19</c:v>
                </c:pt>
                <c:pt idx="4">
                  <c:v>2445.7321350647298</c:v>
                </c:pt>
                <c:pt idx="5">
                  <c:v>9.2100000000000009</c:v>
                </c:pt>
                <c:pt idx="6">
                  <c:v>2000</c:v>
                </c:pt>
                <c:pt idx="7">
                  <c:v>1542.9680000000001</c:v>
                </c:pt>
                <c:pt idx="8">
                  <c:v>2539.9520000000002</c:v>
                </c:pt>
                <c:pt idx="9">
                  <c:v>2000</c:v>
                </c:pt>
                <c:pt idx="10">
                  <c:v>1964.752</c:v>
                </c:pt>
                <c:pt idx="11">
                  <c:v>2200</c:v>
                </c:pt>
                <c:pt idx="12">
                  <c:v>0</c:v>
                </c:pt>
                <c:pt idx="13">
                  <c:v>0</c:v>
                </c:pt>
                <c:pt idx="14">
                  <c:v>1818.4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2500</c:v>
                </c:pt>
                <c:pt idx="19">
                  <c:v>1000</c:v>
                </c:pt>
                <c:pt idx="20">
                  <c:v>0</c:v>
                </c:pt>
                <c:pt idx="21">
                  <c:v>2500</c:v>
                </c:pt>
                <c:pt idx="22">
                  <c:v>4500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2800</c:v>
                </c:pt>
                <c:pt idx="27">
                  <c:v>0</c:v>
                </c:pt>
                <c:pt idx="28">
                  <c:v>1500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7D-469D-B757-2C24EBE1CE1B}"/>
            </c:ext>
          </c:extLst>
        </c:ser>
        <c:ser>
          <c:idx val="0"/>
          <c:order val="1"/>
          <c:tx>
            <c:strRef>
              <c:f>'Resumen Externa'!$P$13</c:f>
              <c:strCache>
                <c:ptCount val="1"/>
                <c:pt idx="0">
                  <c:v>Total externa GNC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'Resumen Externa'!$H$15:$H$55</c:f>
              <c:numCache>
                <c:formatCode>General</c:formatCode>
                <c:ptCount val="4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</c:numCache>
            </c:numRef>
          </c:cat>
          <c:val>
            <c:numRef>
              <c:f>'Resumen Externa'!$P$15:$P$55</c:f>
              <c:numCache>
                <c:formatCode>_ * #,##0_ ;_ * \-#,##0_ ;_ * "-"??_ ;_ @_ </c:formatCode>
                <c:ptCount val="41"/>
                <c:pt idx="0">
                  <c:v>326.87972363942782</c:v>
                </c:pt>
                <c:pt idx="1">
                  <c:v>5046.7667233773445</c:v>
                </c:pt>
                <c:pt idx="2">
                  <c:v>4667.0817209036013</c:v>
                </c:pt>
                <c:pt idx="3">
                  <c:v>4586.3138710293906</c:v>
                </c:pt>
                <c:pt idx="4">
                  <c:v>4810.4076065148411</c:v>
                </c:pt>
                <c:pt idx="5">
                  <c:v>2933.4084831189998</c:v>
                </c:pt>
                <c:pt idx="6">
                  <c:v>4469.300884092946</c:v>
                </c:pt>
                <c:pt idx="7">
                  <c:v>3810.5980069653087</c:v>
                </c:pt>
                <c:pt idx="8">
                  <c:v>5046.857831980954</c:v>
                </c:pt>
                <c:pt idx="9">
                  <c:v>3981.6322774063078</c:v>
                </c:pt>
                <c:pt idx="10">
                  <c:v>4025.3775970518586</c:v>
                </c:pt>
                <c:pt idx="11">
                  <c:v>3962.1396930227543</c:v>
                </c:pt>
                <c:pt idx="12">
                  <c:v>2041.8081436785367</c:v>
                </c:pt>
                <c:pt idx="13">
                  <c:v>3204.2150115575987</c:v>
                </c:pt>
                <c:pt idx="14">
                  <c:v>2748.8594914709288</c:v>
                </c:pt>
                <c:pt idx="15">
                  <c:v>2186.9840783178029</c:v>
                </c:pt>
                <c:pt idx="16">
                  <c:v>1120.3906516392319</c:v>
                </c:pt>
                <c:pt idx="17">
                  <c:v>1265.6964112703511</c:v>
                </c:pt>
                <c:pt idx="18">
                  <c:v>2811.8806908255169</c:v>
                </c:pt>
                <c:pt idx="19">
                  <c:v>1163.7747127991195</c:v>
                </c:pt>
                <c:pt idx="20">
                  <c:v>57.536835059558825</c:v>
                </c:pt>
                <c:pt idx="21">
                  <c:v>2532.3225384088441</c:v>
                </c:pt>
                <c:pt idx="22">
                  <c:v>4530.5160776111288</c:v>
                </c:pt>
                <c:pt idx="23">
                  <c:v>30.122076146128855</c:v>
                </c:pt>
                <c:pt idx="24">
                  <c:v>24.716670740723451</c:v>
                </c:pt>
                <c:pt idx="25">
                  <c:v>24.716670740723451</c:v>
                </c:pt>
                <c:pt idx="26">
                  <c:v>2824.0020365943819</c:v>
                </c:pt>
                <c:pt idx="27">
                  <c:v>14.666049878946135</c:v>
                </c:pt>
                <c:pt idx="28">
                  <c:v>1500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7D-469D-B757-2C24EBE1C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0"/>
        <c:axId val="1935964415"/>
        <c:axId val="1"/>
      </c:barChart>
      <c:catAx>
        <c:axId val="193596441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CO"/>
                  <a:t>USD billones**</a:t>
                </a:r>
              </a:p>
            </c:rich>
          </c:tx>
          <c:layout>
            <c:manualLayout>
              <c:xMode val="edge"/>
              <c:yMode val="edge"/>
              <c:x val="0"/>
              <c:y val="0.3319618831429855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35964415"/>
        <c:crosses val="autoZero"/>
        <c:crossBetween val="between"/>
        <c:majorUnit val="1000"/>
        <c:dispUnits>
          <c:builtInUnit val="thousands"/>
          <c:dispUnitsLbl>
            <c:tx>
              <c:rich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O"/>
                </a:p>
              </c:rich>
            </c:tx>
          </c:dispUnitsLbl>
        </c:dispUnits>
      </c:valAx>
    </c:plotArea>
    <c:legend>
      <c:legendPos val="r"/>
      <c:legendEntry>
        <c:idx val="0"/>
        <c:txPr>
          <a:bodyPr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</c:legendEntry>
      <c:legendEntry>
        <c:idx val="1"/>
        <c:txPr>
          <a:bodyPr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</c:legendEntry>
      <c:layout>
        <c:manualLayout>
          <c:xMode val="edge"/>
          <c:yMode val="edge"/>
          <c:wMode val="edge"/>
          <c:hMode val="edge"/>
          <c:x val="0.6460171533676401"/>
          <c:y val="6.8113783074413001E-2"/>
          <c:w val="0.99218186703040079"/>
          <c:h val="0.20128033545356377"/>
        </c:manualLayout>
      </c:layout>
      <c:overlay val="0"/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9"/>
    </mc:Choice>
    <mc:Fallback>
      <c:style val="19"/>
    </mc:Fallback>
  </mc:AlternateContent>
  <c:chart>
    <c:title>
      <c:tx>
        <c:strRef>
          <c:f>'Title Data (HIDE)'!$C$204</c:f>
          <c:strCache>
            <c:ptCount val="1"/>
            <c:pt idx="0">
              <c:v>Perfil de Vencimientos en USD</c:v>
            </c:pt>
          </c:strCache>
        </c:strRef>
      </c:tx>
      <c:overlay val="1"/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1968523917524267E-2"/>
          <c:y val="0.17596566523605151"/>
          <c:w val="0.91259877606682771"/>
          <c:h val="0.656652360515021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'Resumen-Total'!$J$45</c:f>
              <c:strCache>
                <c:ptCount val="1"/>
                <c:pt idx="0">
                  <c:v>Externa</c:v>
                </c:pt>
              </c:strCache>
            </c:strRef>
          </c:tx>
          <c:spPr>
            <a:solidFill>
              <a:srgbClr val="B48C41"/>
            </a:solidFill>
          </c:spPr>
          <c:invertIfNegative val="0"/>
          <c:dLbls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51-46AC-969C-492C539303D5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'Resumen-Total'!$H$46:$H$86</c:f>
              <c:numCache>
                <c:formatCode>General</c:formatCode>
                <c:ptCount val="4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</c:numCache>
            </c:numRef>
          </c:cat>
          <c:val>
            <c:numRef>
              <c:f>'Resumen-Total'!$J$46:$J$86</c:f>
              <c:numCache>
                <c:formatCode>_ * #,##0_ ;_ * \-#,##0_ ;_ * "-"??_ ;_ @_ </c:formatCode>
                <c:ptCount val="41"/>
                <c:pt idx="0">
                  <c:v>326.87972363942782</c:v>
                </c:pt>
                <c:pt idx="1">
                  <c:v>5046.7667233773445</c:v>
                </c:pt>
                <c:pt idx="2">
                  <c:v>4667.0817209036013</c:v>
                </c:pt>
                <c:pt idx="3">
                  <c:v>4586.3138710293906</c:v>
                </c:pt>
                <c:pt idx="4">
                  <c:v>4810.4076065148411</c:v>
                </c:pt>
                <c:pt idx="5">
                  <c:v>2933.4084831189998</c:v>
                </c:pt>
                <c:pt idx="6">
                  <c:v>4469.300884092946</c:v>
                </c:pt>
                <c:pt idx="7">
                  <c:v>3810.5980069653087</c:v>
                </c:pt>
                <c:pt idx="8">
                  <c:v>5046.857831980954</c:v>
                </c:pt>
                <c:pt idx="9">
                  <c:v>3981.6322774063078</c:v>
                </c:pt>
                <c:pt idx="10">
                  <c:v>4025.3775970518586</c:v>
                </c:pt>
                <c:pt idx="11">
                  <c:v>3962.1396930227543</c:v>
                </c:pt>
                <c:pt idx="12">
                  <c:v>2041.8081436785367</c:v>
                </c:pt>
                <c:pt idx="13">
                  <c:v>3204.2150115575987</c:v>
                </c:pt>
                <c:pt idx="14">
                  <c:v>2748.8594914709288</c:v>
                </c:pt>
                <c:pt idx="15">
                  <c:v>2186.9840783178029</c:v>
                </c:pt>
                <c:pt idx="16">
                  <c:v>1120.3906516392319</c:v>
                </c:pt>
                <c:pt idx="17">
                  <c:v>1265.6964112703511</c:v>
                </c:pt>
                <c:pt idx="18">
                  <c:v>2811.8806908255169</c:v>
                </c:pt>
                <c:pt idx="19">
                  <c:v>1163.7747127991195</c:v>
                </c:pt>
                <c:pt idx="20">
                  <c:v>57.536835059558825</c:v>
                </c:pt>
                <c:pt idx="21">
                  <c:v>2532.3225384088441</c:v>
                </c:pt>
                <c:pt idx="22">
                  <c:v>4530.5160776111288</c:v>
                </c:pt>
                <c:pt idx="23">
                  <c:v>30.122076146128855</c:v>
                </c:pt>
                <c:pt idx="24">
                  <c:v>24.716670740723451</c:v>
                </c:pt>
                <c:pt idx="25">
                  <c:v>24.716670740723451</c:v>
                </c:pt>
                <c:pt idx="26">
                  <c:v>2824.0020365943819</c:v>
                </c:pt>
                <c:pt idx="27">
                  <c:v>14.666049878946135</c:v>
                </c:pt>
                <c:pt idx="28">
                  <c:v>1500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51-46AC-969C-492C539303D5}"/>
            </c:ext>
          </c:extLst>
        </c:ser>
        <c:ser>
          <c:idx val="2"/>
          <c:order val="1"/>
          <c:tx>
            <c:strRef>
              <c:f>'Resumen-Total'!$I$45</c:f>
              <c:strCache>
                <c:ptCount val="1"/>
                <c:pt idx="0">
                  <c:v>Interna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'Resumen-Total'!$H$46:$H$86</c:f>
              <c:numCache>
                <c:formatCode>General</c:formatCode>
                <c:ptCount val="4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</c:numCache>
            </c:numRef>
          </c:cat>
          <c:val>
            <c:numRef>
              <c:f>'Resumen-Total'!$I$46:$I$86</c:f>
              <c:numCache>
                <c:formatCode>_ * #,##0_ ;_ * \-#,##0_ ;_ * "-"??_ ;_ @_ </c:formatCode>
                <c:ptCount val="41"/>
                <c:pt idx="0">
                  <c:v>1888.7926721382125</c:v>
                </c:pt>
                <c:pt idx="1">
                  <c:v>17572.316608205958</c:v>
                </c:pt>
                <c:pt idx="2">
                  <c:v>9546.7353529105312</c:v>
                </c:pt>
                <c:pt idx="3">
                  <c:v>7595.7279079859163</c:v>
                </c:pt>
                <c:pt idx="4">
                  <c:v>10759.385498394871</c:v>
                </c:pt>
                <c:pt idx="5">
                  <c:v>8065.9621437874957</c:v>
                </c:pt>
                <c:pt idx="6">
                  <c:v>4475.6456342757829</c:v>
                </c:pt>
                <c:pt idx="7">
                  <c:v>5870.3181737398863</c:v>
                </c:pt>
                <c:pt idx="8">
                  <c:v>7992.2993467792867</c:v>
                </c:pt>
                <c:pt idx="9">
                  <c:v>6895.6962178323329</c:v>
                </c:pt>
                <c:pt idx="10">
                  <c:v>8971.6654793075068</c:v>
                </c:pt>
                <c:pt idx="11">
                  <c:v>6785.1267218582252</c:v>
                </c:pt>
                <c:pt idx="12">
                  <c:v>8281.6113589982633</c:v>
                </c:pt>
                <c:pt idx="13">
                  <c:v>2972.7998697505523</c:v>
                </c:pt>
                <c:pt idx="14">
                  <c:v>8341.5305395669202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7459.8756956504576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5887.7414967421355</c:v>
                </c:pt>
                <c:pt idx="27">
                  <c:v>6246.7067117934948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51-46AC-969C-492C53930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-20"/>
        <c:axId val="1937071071"/>
        <c:axId val="1"/>
      </c:barChart>
      <c:catAx>
        <c:axId val="1937071071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37071071"/>
        <c:crosses val="autoZero"/>
        <c:crossBetween val="between"/>
        <c:dispUnits>
          <c:builtInUnit val="thousands"/>
          <c:dispUnitsLbl>
            <c:tx>
              <c:strRef>
                <c:f>'Title Data (HIDE)'!$C$197</c:f>
                <c:strCache>
                  <c:ptCount val="1"/>
                  <c:pt idx="0">
                    <c:v>USD billones**</c:v>
                  </c:pt>
                </c:strCache>
              </c:strRef>
            </c:tx>
            <c:txPr>
              <a:bodyPr rot="-540000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</c:dispUnitsLbl>
        </c:dispUnits>
      </c:valAx>
    </c:plotArea>
    <c:legend>
      <c:legendPos val="r"/>
      <c:layout>
        <c:manualLayout>
          <c:xMode val="edge"/>
          <c:yMode val="edge"/>
          <c:wMode val="edge"/>
          <c:hMode val="edge"/>
          <c:x val="0.69466307644186964"/>
          <c:y val="2.5532634866922629E-2"/>
          <c:w val="0.99486597854024716"/>
          <c:h val="0.1617075551506475"/>
        </c:manualLayout>
      </c:layout>
      <c:overlay val="0"/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0.75000000000000078" l="0.70000000000000062" r="0.70000000000000062" t="0.75000000000000078" header="0.30000000000000032" footer="0.30000000000000032"/>
    <c:pageSetup orientation="portrait" horizontalDpi="12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789883268482491"/>
          <c:y val="0.2565217391304348"/>
          <c:w val="0.54474708171206221"/>
          <c:h val="0.60869565217391308"/>
        </c:manualLayout>
      </c:layout>
      <c:pieChart>
        <c:varyColors val="1"/>
        <c:ser>
          <c:idx val="0"/>
          <c:order val="0"/>
          <c:explosion val="4"/>
          <c:dPt>
            <c:idx val="0"/>
            <c:bubble3D val="0"/>
            <c:spPr>
              <a:solidFill>
                <a:srgbClr val="B48C41"/>
              </a:solidFill>
            </c:spPr>
            <c:extLst>
              <c:ext xmlns:c16="http://schemas.microsoft.com/office/drawing/2014/chart" uri="{C3380CC4-5D6E-409C-BE32-E72D297353CC}">
                <c16:uniqueId val="{00000000-A73F-44A6-8CB1-CE8E3BF58C64}"/>
              </c:ext>
            </c:extLst>
          </c:dPt>
          <c:dPt>
            <c:idx val="1"/>
            <c:bubble3D val="0"/>
            <c:spPr>
              <a:solidFill>
                <a:srgbClr val="D5BB8B"/>
              </a:solidFill>
            </c:spPr>
            <c:extLst>
              <c:ext xmlns:c16="http://schemas.microsoft.com/office/drawing/2014/chart" uri="{C3380CC4-5D6E-409C-BE32-E72D297353CC}">
                <c16:uniqueId val="{00000001-A73F-44A6-8CB1-CE8E3BF58C64}"/>
              </c:ext>
            </c:extLst>
          </c:dPt>
          <c:dPt>
            <c:idx val="2"/>
            <c:bubble3D val="0"/>
            <c:spPr>
              <a:solidFill>
                <a:schemeClr val="bg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A73F-44A6-8CB1-CE8E3BF58C64}"/>
              </c:ext>
            </c:extLst>
          </c:dPt>
          <c:dPt>
            <c:idx val="3"/>
            <c:bubble3D val="0"/>
            <c:spPr>
              <a:solidFill>
                <a:schemeClr val="tx1">
                  <a:lumMod val="95000"/>
                  <a:lumOff val="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A73F-44A6-8CB1-CE8E3BF58C64}"/>
              </c:ext>
            </c:extLst>
          </c:dPt>
          <c:dLbls>
            <c:dLbl>
              <c:idx val="0"/>
              <c:layout>
                <c:manualLayout>
                  <c:x val="7.978798370048102E-3"/>
                  <c:y val="5.5106698619194337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3F-44A6-8CB1-CE8E3BF58C64}"/>
                </c:ext>
              </c:extLst>
            </c:dLbl>
            <c:dLbl>
              <c:idx val="1"/>
              <c:layout>
                <c:manualLayout>
                  <c:x val="6.8748021283331823E-2"/>
                  <c:y val="-9.1023165582563029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3F-44A6-8CB1-CE8E3BF58C64}"/>
                </c:ext>
              </c:extLst>
            </c:dLbl>
            <c:dLbl>
              <c:idx val="2"/>
              <c:layout>
                <c:manualLayout>
                  <c:x val="5.1547330902703289E-2"/>
                  <c:y val="3.4757959602875782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3F-44A6-8CB1-CE8E3BF58C64}"/>
                </c:ext>
              </c:extLst>
            </c:dLbl>
            <c:dLbl>
              <c:idx val="3"/>
              <c:layout>
                <c:manualLayout>
                  <c:x val="-3.6380199556767467E-2"/>
                  <c:y val="1.0627896549303646E-16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3F-44A6-8CB1-CE8E3BF58C64}"/>
                </c:ext>
              </c:extLst>
            </c:dLbl>
            <c:dLbl>
              <c:idx val="4"/>
              <c:numFmt formatCode="0.0%" sourceLinked="0"/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3F-44A6-8CB1-CE8E3BF58C64}"/>
                </c:ext>
              </c:extLst>
            </c:dLbl>
            <c:dLbl>
              <c:idx val="5"/>
              <c:numFmt formatCode="0.0%" sourceLinked="0"/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3F-44A6-8CB1-CE8E3BF58C64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6731517509727627"/>
                  <c:y val="0.44782608695652176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3F-44A6-8CB1-CE8E3BF58C64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'Resumen-Total'!$B$23:$B$26</c:f>
              <c:strCache>
                <c:ptCount val="4"/>
                <c:pt idx="0">
                  <c:v>USD</c:v>
                </c:pt>
                <c:pt idx="1">
                  <c:v>EUR</c:v>
                </c:pt>
                <c:pt idx="2">
                  <c:v>UVR (COP)</c:v>
                </c:pt>
                <c:pt idx="3">
                  <c:v>COP</c:v>
                </c:pt>
              </c:strCache>
            </c:strRef>
          </c:cat>
          <c:val>
            <c:numRef>
              <c:f>'Resumen-Total'!$G$23:$G$26</c:f>
              <c:numCache>
                <c:formatCode>0.0%</c:formatCode>
                <c:ptCount val="4"/>
                <c:pt idx="0">
                  <c:v>0.3239168007777245</c:v>
                </c:pt>
                <c:pt idx="1">
                  <c:v>3.0769231031959422E-2</c:v>
                </c:pt>
                <c:pt idx="2">
                  <c:v>0.19398212654686045</c:v>
                </c:pt>
                <c:pt idx="3">
                  <c:v>0.45133184164345574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73F-44A6-8CB1-CE8E3BF58C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0.75000000000000078" l="0.70000000000000062" r="0.70000000000000062" t="0.75000000000000078" header="0.30000000000000032" footer="0.30000000000000032"/>
    <c:pageSetup orientation="portrait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492585581465683"/>
          <c:y val="0.2500005548662883"/>
          <c:w val="0.65671761441379728"/>
          <c:h val="0.57727400850942945"/>
        </c:manualLayout>
      </c:layout>
      <c:barChart>
        <c:barDir val="col"/>
        <c:grouping val="clustered"/>
        <c:varyColors val="1"/>
        <c:ser>
          <c:idx val="1"/>
          <c:order val="0"/>
          <c:tx>
            <c:strRef>
              <c:f>'Resumen-Total'!$B$23</c:f>
              <c:strCache>
                <c:ptCount val="1"/>
                <c:pt idx="0">
                  <c:v>USD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B48C41"/>
              </a:solidFill>
            </c:spPr>
            <c:extLst>
              <c:ext xmlns:c16="http://schemas.microsoft.com/office/drawing/2014/chart" uri="{C3380CC4-5D6E-409C-BE32-E72D297353CC}">
                <c16:uniqueId val="{00000000-CB86-4175-8E49-6DA0941054A6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CB86-4175-8E49-6DA0941054A6}"/>
              </c:ext>
            </c:extLst>
          </c:dPt>
          <c:dPt>
            <c:idx val="2"/>
            <c:invertIfNegative val="0"/>
            <c:bubble3D val="0"/>
            <c:spPr>
              <a:solidFill>
                <a:schemeClr val="tx1">
                  <a:lumMod val="95000"/>
                  <a:lumOff val="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CB86-4175-8E49-6DA0941054A6}"/>
              </c:ext>
            </c:extLst>
          </c:dPt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('Resumen-Total'!$E$21,'Resumen-Total'!$C$21,'Resumen-Total'!$G$14)</c:f>
              <c:strCache>
                <c:ptCount val="3"/>
                <c:pt idx="0">
                  <c:v>Externa</c:v>
                </c:pt>
                <c:pt idx="1">
                  <c:v>Interna</c:v>
                </c:pt>
                <c:pt idx="2">
                  <c:v>Total</c:v>
                </c:pt>
              </c:strCache>
            </c:strRef>
          </c:cat>
          <c:val>
            <c:numRef>
              <c:f>('Resumen-Total'!$E$16,'Resumen-Total'!$C$16,'Resumen-Total'!$G$16)</c:f>
              <c:numCache>
                <c:formatCode>_ * #,##0_ ;_ * \-#,##0_ ;_ * "-"??_ ;_ @_ </c:formatCode>
                <c:ptCount val="3"/>
                <c:pt idx="0">
                  <c:v>77048.972565843695</c:v>
                </c:pt>
                <c:pt idx="1">
                  <c:v>135609.9374297178</c:v>
                </c:pt>
                <c:pt idx="2">
                  <c:v>212658.90999556149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B86-4175-8E49-6DA0941054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30"/>
        <c:axId val="1937071487"/>
        <c:axId val="1"/>
      </c:barChart>
      <c:catAx>
        <c:axId val="1937071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37071487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4.8507551064655478E-2"/>
                <c:y val="0.22272776706269323"/>
              </c:manualLayout>
            </c:layout>
            <c:tx>
              <c:strRef>
                <c:f>'Title Data (HIDE)'!$C$197</c:f>
                <c:strCache>
                  <c:ptCount val="1"/>
                  <c:pt idx="0">
                    <c:v>USD billones**</c:v>
                  </c:pt>
                </c:strCache>
              </c:strRef>
            </c:tx>
            <c:txPr>
              <a:bodyPr rot="-540000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</c:dispUnitsLbl>
        </c:dispUnits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0.74803149606299213" l="0.59055118110236227" r="0.59055118110236227" t="0.74803149606299213" header="0.31496062992125984" footer="0.31496062992125984"/>
    <c:pageSetup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394052044609667"/>
          <c:y val="0.27272787803595089"/>
          <c:w val="0.64312267657992561"/>
          <c:h val="0.554546685339766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'Resumen-Total'!$B$26</c:f>
              <c:strCache>
                <c:ptCount val="1"/>
                <c:pt idx="0">
                  <c:v>COP</c:v>
                </c:pt>
              </c:strCache>
            </c:strRef>
          </c:tx>
          <c:spPr>
            <a:solidFill>
              <a:srgbClr val="B48C4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E8B-42B6-AF0E-F6210F85B868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8E8B-42B6-AF0E-F6210F85B868}"/>
              </c:ext>
            </c:extLst>
          </c:dPt>
          <c:dPt>
            <c:idx val="2"/>
            <c:invertIfNegative val="0"/>
            <c:bubble3D val="0"/>
            <c:spPr>
              <a:solidFill>
                <a:schemeClr val="tx1">
                  <a:lumMod val="95000"/>
                  <a:lumOff val="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8E8B-42B6-AF0E-F6210F85B868}"/>
              </c:ext>
            </c:extLst>
          </c:dPt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('Resumen-Total'!$E$21,'Resumen-Total'!$C$21,'Resumen-Total'!$G$21)</c:f>
              <c:strCache>
                <c:ptCount val="3"/>
                <c:pt idx="0">
                  <c:v>Externa</c:v>
                </c:pt>
                <c:pt idx="1">
                  <c:v>Interna</c:v>
                </c:pt>
                <c:pt idx="2">
                  <c:v>Total</c:v>
                </c:pt>
              </c:strCache>
            </c:strRef>
          </c:cat>
          <c:val>
            <c:numRef>
              <c:f>('Resumen-Total'!$E$15,'Resumen-Total'!$C$15,'Resumen-Total'!$G$15)</c:f>
              <c:numCache>
                <c:formatCode>_ * #,##0_ ;_ * \-#,##0_ ;_ * "-"??_ ;_ @_ </c:formatCode>
                <c:ptCount val="3"/>
                <c:pt idx="0">
                  <c:v>312338043.02851456</c:v>
                </c:pt>
                <c:pt idx="1">
                  <c:v>549730139.95509291</c:v>
                </c:pt>
                <c:pt idx="2">
                  <c:v>862068182.98360753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8B-42B6-AF0E-F6210F85B8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1841929935"/>
        <c:axId val="1"/>
      </c:barChart>
      <c:catAx>
        <c:axId val="18419299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841929935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8.6092888687520283E-3"/>
                <c:y val="0.24545528501073213"/>
              </c:manualLayout>
            </c:layout>
            <c:tx>
              <c:strRef>
                <c:f>'Title Data (HIDE)'!$C$196</c:f>
                <c:strCache>
                  <c:ptCount val="1"/>
                  <c:pt idx="0">
                    <c:v>COP billones*</c:v>
                  </c:pt>
                </c:strCache>
              </c:strRef>
            </c:tx>
            <c:txPr>
              <a:bodyPr rot="-540000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</c:dispUnitsLbl>
        </c:dispUnits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1" l="0.75" r="0.75" t="1" header="0" footer="0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9"/>
    </mc:Choice>
    <mc:Fallback>
      <c:style val="19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Perfil de Vencimientos/Saldo Deuda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4.3286807738644947E-2"/>
          <c:y val="0.37616131685247617"/>
          <c:w val="0.93078541616889399"/>
          <c:h val="0.483253972299868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'Total Gra.'!$Y$20</c:f>
              <c:strCache>
                <c:ptCount val="1"/>
                <c:pt idx="0">
                  <c:v>Externa</c:v>
                </c:pt>
              </c:strCache>
            </c:strRef>
          </c:tx>
          <c:spPr>
            <a:solidFill>
              <a:srgbClr val="B48C41"/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'Total Gra.'!$X$21:$X$61</c:f>
              <c:numCache>
                <c:formatCode>General</c:formatCode>
                <c:ptCount val="4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0</c:v>
                </c:pt>
                <c:pt idx="40">
                  <c:v>0</c:v>
                </c:pt>
              </c:numCache>
            </c:numRef>
          </c:cat>
          <c:val>
            <c:numRef>
              <c:f>'Total Gra.'!$Y$21:$Y$61</c:f>
              <c:numCache>
                <c:formatCode>0.0%</c:formatCode>
                <c:ptCount val="41"/>
                <c:pt idx="0">
                  <c:v>1.5371080555536141E-3</c:v>
                </c:pt>
                <c:pt idx="1">
                  <c:v>2.3731743586397059E-2</c:v>
                </c:pt>
                <c:pt idx="2">
                  <c:v>2.1946325789975227E-2</c:v>
                </c:pt>
                <c:pt idx="3">
                  <c:v>2.1566525809452914E-2</c:v>
                </c:pt>
                <c:pt idx="4">
                  <c:v>2.2620296542549063E-2</c:v>
                </c:pt>
                <c:pt idx="5">
                  <c:v>1.3793959929448671E-2</c:v>
                </c:pt>
                <c:pt idx="6">
                  <c:v>2.1016287933509285E-2</c:v>
                </c:pt>
                <c:pt idx="7">
                  <c:v>1.7918826006607717E-2</c:v>
                </c:pt>
                <c:pt idx="8">
                  <c:v>2.3732172012384999E-2</c:v>
                </c:pt>
                <c:pt idx="9">
                  <c:v>1.8723091722276857E-2</c:v>
                </c:pt>
                <c:pt idx="10">
                  <c:v>1.8928798220285637E-2</c:v>
                </c:pt>
                <c:pt idx="11">
                  <c:v>1.8631430458782371E-2</c:v>
                </c:pt>
                <c:pt idx="12">
                  <c:v>9.6013289249021194E-3</c:v>
                </c:pt>
                <c:pt idx="13">
                  <c:v>1.5067391305750992E-2</c:v>
                </c:pt>
                <c:pt idx="14">
                  <c:v>1.2926143050052817E-2</c:v>
                </c:pt>
                <c:pt idx="15">
                  <c:v>1.0283999284880439E-2</c:v>
                </c:pt>
                <c:pt idx="16">
                  <c:v>5.2684867596782979E-3</c:v>
                </c:pt>
                <c:pt idx="17">
                  <c:v>5.9517676042671842E-3</c:v>
                </c:pt>
                <c:pt idx="18">
                  <c:v>1.3222491786891088E-2</c:v>
                </c:pt>
                <c:pt idx="19">
                  <c:v>5.4724944881143784E-3</c:v>
                </c:pt>
                <c:pt idx="20">
                  <c:v>2.7055924936679037E-4</c:v>
                </c:pt>
                <c:pt idx="21">
                  <c:v>1.1907907072700143E-2</c:v>
                </c:pt>
                <c:pt idx="22">
                  <c:v>2.130414417014409E-2</c:v>
                </c:pt>
                <c:pt idx="23">
                  <c:v>1.4164502275854614E-4</c:v>
                </c:pt>
                <c:pt idx="24">
                  <c:v>1.1622682887464899E-4</c:v>
                </c:pt>
                <c:pt idx="25">
                  <c:v>1.1622682887464899E-4</c:v>
                </c:pt>
                <c:pt idx="26">
                  <c:v>1.327949078951514E-2</c:v>
                </c:pt>
                <c:pt idx="27">
                  <c:v>6.896513237678247E-5</c:v>
                </c:pt>
                <c:pt idx="28">
                  <c:v>7.0535488027814609E-3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6.1130756290772659E-3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FB-457A-8BFC-23E906707F55}"/>
            </c:ext>
          </c:extLst>
        </c:ser>
        <c:ser>
          <c:idx val="1"/>
          <c:order val="1"/>
          <c:tx>
            <c:strRef>
              <c:f>'Total Gra.'!$Z$20</c:f>
              <c:strCache>
                <c:ptCount val="1"/>
                <c:pt idx="0">
                  <c:v>Interna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'Total Gra.'!$X$21:$X$61</c:f>
              <c:numCache>
                <c:formatCode>General</c:formatCode>
                <c:ptCount val="41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  <c:pt idx="13">
                  <c:v>2036</c:v>
                </c:pt>
                <c:pt idx="14">
                  <c:v>2037</c:v>
                </c:pt>
                <c:pt idx="15">
                  <c:v>2038</c:v>
                </c:pt>
                <c:pt idx="16">
                  <c:v>2039</c:v>
                </c:pt>
                <c:pt idx="17">
                  <c:v>2040</c:v>
                </c:pt>
                <c:pt idx="18">
                  <c:v>2041</c:v>
                </c:pt>
                <c:pt idx="19">
                  <c:v>2042</c:v>
                </c:pt>
                <c:pt idx="20">
                  <c:v>2043</c:v>
                </c:pt>
                <c:pt idx="21">
                  <c:v>2044</c:v>
                </c:pt>
                <c:pt idx="22">
                  <c:v>2045</c:v>
                </c:pt>
                <c:pt idx="23">
                  <c:v>2046</c:v>
                </c:pt>
                <c:pt idx="24">
                  <c:v>2047</c:v>
                </c:pt>
                <c:pt idx="25">
                  <c:v>2048</c:v>
                </c:pt>
                <c:pt idx="26">
                  <c:v>2049</c:v>
                </c:pt>
                <c:pt idx="27">
                  <c:v>2050</c:v>
                </c:pt>
                <c:pt idx="28">
                  <c:v>2051</c:v>
                </c:pt>
                <c:pt idx="29">
                  <c:v>2052</c:v>
                </c:pt>
                <c:pt idx="30">
                  <c:v>2053</c:v>
                </c:pt>
                <c:pt idx="31">
                  <c:v>2054</c:v>
                </c:pt>
                <c:pt idx="32">
                  <c:v>2055</c:v>
                </c:pt>
                <c:pt idx="33">
                  <c:v>2056</c:v>
                </c:pt>
                <c:pt idx="34">
                  <c:v>2057</c:v>
                </c:pt>
                <c:pt idx="35">
                  <c:v>2058</c:v>
                </c:pt>
                <c:pt idx="36">
                  <c:v>2059</c:v>
                </c:pt>
                <c:pt idx="37">
                  <c:v>2060</c:v>
                </c:pt>
                <c:pt idx="38">
                  <c:v>2061</c:v>
                </c:pt>
                <c:pt idx="39">
                  <c:v>0</c:v>
                </c:pt>
                <c:pt idx="40">
                  <c:v>0</c:v>
                </c:pt>
              </c:numCache>
            </c:numRef>
          </c:cat>
          <c:val>
            <c:numRef>
              <c:f>'Total Gra.'!$Z$21:$Z$61</c:f>
              <c:numCache>
                <c:formatCode>0.0%</c:formatCode>
                <c:ptCount val="41"/>
                <c:pt idx="0">
                  <c:v>8.8817941941752576E-3</c:v>
                </c:pt>
                <c:pt idx="1">
                  <c:v>8.2631461849271948E-2</c:v>
                </c:pt>
                <c:pt idx="2">
                  <c:v>4.489224247932902E-2</c:v>
                </c:pt>
                <c:pt idx="3">
                  <c:v>3.5717891661085195E-2</c:v>
                </c:pt>
                <c:pt idx="4">
                  <c:v>5.0594567133911576E-2</c:v>
                </c:pt>
                <c:pt idx="5">
                  <c:v>3.7929105081728587E-2</c:v>
                </c:pt>
                <c:pt idx="6">
                  <c:v>2.1046123270213348E-2</c:v>
                </c:pt>
                <c:pt idx="7">
                  <c:v>2.7604383817552817E-2</c:v>
                </c:pt>
                <c:pt idx="8">
                  <c:v>3.7582715659297397E-2</c:v>
                </c:pt>
                <c:pt idx="9">
                  <c:v>3.2426086534423935E-2</c:v>
                </c:pt>
                <c:pt idx="10">
                  <c:v>4.2188053533683482E-2</c:v>
                </c:pt>
                <c:pt idx="11">
                  <c:v>3.1906148310455726E-2</c:v>
                </c:pt>
                <c:pt idx="12">
                  <c:v>3.8943166590909031E-2</c:v>
                </c:pt>
                <c:pt idx="13">
                  <c:v>1.3979192641458594E-2</c:v>
                </c:pt>
                <c:pt idx="14">
                  <c:v>3.9224928500484833E-2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3.5079064854635869E-2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2.7686314656954814E-2</c:v>
                </c:pt>
                <c:pt idx="27">
                  <c:v>2.937430043219862E-2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FB-457A-8BFC-23E906707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934391519"/>
        <c:axId val="1"/>
      </c:barChart>
      <c:catAx>
        <c:axId val="19343915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CO"/>
                  <a:t>Vencimientos/Saldo de Deuda (%) </a:t>
                </a:r>
              </a:p>
            </c:rich>
          </c:tx>
          <c:layout>
            <c:manualLayout>
              <c:xMode val="edge"/>
              <c:yMode val="edge"/>
              <c:x val="1.1561705742616056E-2"/>
              <c:y val="0.19724848387125671"/>
            </c:manualLayout>
          </c:layout>
          <c:overlay val="0"/>
        </c:title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934391519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</c:legendEntry>
      <c:legendEntry>
        <c:idx val="1"/>
        <c:txPr>
          <a:bodyPr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</c:legendEntry>
      <c:layout>
        <c:manualLayout>
          <c:xMode val="edge"/>
          <c:yMode val="edge"/>
          <c:wMode val="edge"/>
          <c:hMode val="edge"/>
          <c:x val="0.68004733752381152"/>
          <c:y val="1.7544632859459123E-2"/>
          <c:w val="0.97703417264008774"/>
          <c:h val="0.20000716633970242"/>
        </c:manualLayout>
      </c:layout>
      <c:overlay val="0"/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1" l="0.75" r="0.75" t="1" header="0" footer="0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9"/>
    </mc:Choice>
    <mc:Fallback>
      <c:style val="19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974522292993631"/>
          <c:y val="0.22357812332524821"/>
          <c:w val="0.50955414012738853"/>
          <c:h val="0.65040908603708569"/>
        </c:manualLayout>
      </c:layout>
      <c:pieChart>
        <c:varyColors val="1"/>
        <c:ser>
          <c:idx val="0"/>
          <c:order val="0"/>
          <c:explosion val="3"/>
          <c:dPt>
            <c:idx val="0"/>
            <c:bubble3D val="0"/>
            <c:spPr>
              <a:solidFill>
                <a:srgbClr val="B48C41"/>
              </a:solidFill>
            </c:spPr>
            <c:extLst>
              <c:ext xmlns:c16="http://schemas.microsoft.com/office/drawing/2014/chart" uri="{C3380CC4-5D6E-409C-BE32-E72D297353CC}">
                <c16:uniqueId val="{00000000-01AC-4AB8-8927-52EB723B97E7}"/>
              </c:ext>
            </c:extLst>
          </c:dPt>
          <c:dPt>
            <c:idx val="1"/>
            <c:bubble3D val="0"/>
            <c:spPr>
              <a:solidFill>
                <a:schemeClr val="bg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01AC-4AB8-8927-52EB723B97E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'Resumen Interna'!$B$38:$B$39</c:f>
              <c:strCache>
                <c:ptCount val="2"/>
                <c:pt idx="0">
                  <c:v>COP</c:v>
                </c:pt>
                <c:pt idx="1">
                  <c:v>UVR</c:v>
                </c:pt>
              </c:strCache>
            </c:strRef>
          </c:cat>
          <c:val>
            <c:numRef>
              <c:f>'Resumen Interna'!$C$38:$C$39</c:f>
              <c:numCache>
                <c:formatCode>_-* #,##0_-;\-* #,##0_-;_-* "-"??_-;_-@_-</c:formatCode>
                <c:ptCount val="2"/>
                <c:pt idx="0">
                  <c:v>382504320.59154475</c:v>
                </c:pt>
                <c:pt idx="1">
                  <c:v>167225819.36354819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AC-4AB8-8927-52EB723B9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3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19"/>
    </mc:Choice>
    <mc:Fallback>
      <c:style val="19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9746881407735559"/>
          <c:y val="0.24180376257476821"/>
          <c:w val="0.43354497370848638"/>
          <c:h val="0.5614765334363262"/>
        </c:manualLayout>
      </c:layout>
      <c:pieChart>
        <c:varyColors val="1"/>
        <c:ser>
          <c:idx val="0"/>
          <c:order val="0"/>
          <c:explosion val="3"/>
          <c:dPt>
            <c:idx val="0"/>
            <c:bubble3D val="0"/>
            <c:spPr>
              <a:solidFill>
                <a:srgbClr val="B48C41"/>
              </a:solidFill>
            </c:spPr>
            <c:extLst>
              <c:ext xmlns:c16="http://schemas.microsoft.com/office/drawing/2014/chart" uri="{C3380CC4-5D6E-409C-BE32-E72D297353CC}">
                <c16:uniqueId val="{00000000-06FF-4E81-BFB1-F7055A9D0046}"/>
              </c:ext>
            </c:extLst>
          </c:dPt>
          <c:dPt>
            <c:idx val="1"/>
            <c:bubble3D val="0"/>
            <c:spPr>
              <a:solidFill>
                <a:schemeClr val="bg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06FF-4E81-BFB1-F7055A9D00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6FF-4E81-BFB1-F7055A9D0046}"/>
              </c:ext>
            </c:extLst>
          </c:dPt>
          <c:dPt>
            <c:idx val="3"/>
            <c:bubble3D val="0"/>
            <c:spPr>
              <a:solidFill>
                <a:schemeClr val="tx1">
                  <a:lumMod val="95000"/>
                  <a:lumOff val="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06FF-4E81-BFB1-F7055A9D0046}"/>
              </c:ext>
            </c:extLst>
          </c:dPt>
          <c:dLbls>
            <c:dLbl>
              <c:idx val="0"/>
              <c:layout>
                <c:manualLayout>
                  <c:x val="-1.1126947739127551E-2"/>
                  <c:y val="-0.1982496450238802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FF-4E81-BFB1-F7055A9D0046}"/>
                </c:ext>
              </c:extLst>
            </c:dLbl>
            <c:dLbl>
              <c:idx val="1"/>
              <c:layout>
                <c:manualLayout>
                  <c:x val="3.3755598646588655E-2"/>
                  <c:y val="-4.493699013146875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FF-4E81-BFB1-F7055A9D0046}"/>
                </c:ext>
              </c:extLst>
            </c:dLbl>
            <c:dLbl>
              <c:idx val="2"/>
              <c:layout>
                <c:manualLayout>
                  <c:x val="0.12376324794843682"/>
                  <c:y val="-0.1467411040833010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FF-4E81-BFB1-F7055A9D0046}"/>
                </c:ext>
              </c:extLst>
            </c:dLbl>
            <c:dLbl>
              <c:idx val="3"/>
              <c:layout>
                <c:manualLayout>
                  <c:x val="9.3016047044752151E-2"/>
                  <c:y val="4.044017038853749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CO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FF-4E81-BFB1-F7055A9D004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'Resumen Interna'!$B$43:$B$46</c:f>
              <c:strCache>
                <c:ptCount val="4"/>
                <c:pt idx="0">
                  <c:v>COP fija</c:v>
                </c:pt>
                <c:pt idx="1">
                  <c:v>UVR Fija</c:v>
                </c:pt>
                <c:pt idx="2">
                  <c:v>IPC</c:v>
                </c:pt>
                <c:pt idx="3">
                  <c:v>Otros</c:v>
                </c:pt>
              </c:strCache>
            </c:strRef>
          </c:cat>
          <c:val>
            <c:numRef>
              <c:f>'Resumen Interna'!$C$43:$C$46</c:f>
              <c:numCache>
                <c:formatCode>_ * #,##0_ ;_ * \-#,##0_ ;_ * "-"_ ;_ @_ </c:formatCode>
                <c:ptCount val="4"/>
                <c:pt idx="0">
                  <c:v>334340333.99999994</c:v>
                </c:pt>
                <c:pt idx="1">
                  <c:v>167225819.36354819</c:v>
                </c:pt>
                <c:pt idx="2">
                  <c:v>760.98202199999992</c:v>
                </c:pt>
                <c:pt idx="3">
                  <c:v>48163225.60952279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FF-4E81-BFB1-F7055A9D00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4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  <c:userShapes r:id="rId1"/>
</c:chartSpace>
</file>

<file path=xl/ctrlProps/ctrlProp1.xml><?xml version="1.0" encoding="utf-8"?>
<formControlPr xmlns="http://schemas.microsoft.com/office/spreadsheetml/2009/9/main" objectType="Drop" dropStyle="combo" dx="22" fmlaLink="'Title Data (HIDE)'!$O$1" fmlaRange="'Title Data (HIDE)'!$F$1:$F$2" noThreeD="1" sel="2" val="0"/>
</file>

<file path=xl/ctrlProps/ctrlProp2.xml><?xml version="1.0" encoding="utf-8"?>
<formControlPr xmlns="http://schemas.microsoft.com/office/spreadsheetml/2009/9/main" objectType="Drop" dropStyle="combo" dx="22" fmlaLink="'Title Data (HIDE)'!$O$1" fmlaRange="'Title Data (HIDE)'!$F$1:$F$2" noThreeD="1" sel="2" val="0"/>
</file>

<file path=xl/ctrlProps/ctrlProp3.xml><?xml version="1.0" encoding="utf-8"?>
<formControlPr xmlns="http://schemas.microsoft.com/office/spreadsheetml/2009/9/main" objectType="Drop" dropStyle="combo" dx="22" fmlaLink="'Title Data (HIDE)'!$O$1" fmlaRange="'Title Data (HIDE)'!$F$1:$F$2" noThreeD="1" sel="2" val="0"/>
</file>

<file path=xl/ctrlProps/ctrlProp4.xml><?xml version="1.0" encoding="utf-8"?>
<formControlPr xmlns="http://schemas.microsoft.com/office/spreadsheetml/2009/9/main" objectType="Drop" dropStyle="combo" dx="22" fmlaLink="'Title Data (HIDE)'!$O$1" fmlaRange="'Title Data (HIDE)'!$F$1:$F$2" noThreeD="1" sel="2" val="0"/>
</file>

<file path=xl/ctrlProps/ctrlProp5.xml><?xml version="1.0" encoding="utf-8"?>
<formControlPr xmlns="http://schemas.microsoft.com/office/spreadsheetml/2009/9/main" objectType="Drop" dropStyle="combo" dx="22" fmlaLink="'Title Data (HIDE)'!$O$1" fmlaRange="'Title Data (HIDE)'!$F$1:$F$2" noThreeD="1" sel="2" val="0"/>
</file>

<file path=xl/ctrlProps/ctrlProp6.xml><?xml version="1.0" encoding="utf-8"?>
<formControlPr xmlns="http://schemas.microsoft.com/office/spreadsheetml/2009/9/main" objectType="Drop" dropStyle="combo" dx="22" fmlaRange="'[1]Title Data (HIDE)'!$F$1:$F$2" noThreeD="1" sel="0" val="0"/>
</file>

<file path=xl/ctrlProps/ctrlProp7.xml><?xml version="1.0" encoding="utf-8"?>
<formControlPr xmlns="http://schemas.microsoft.com/office/spreadsheetml/2009/9/main" objectType="List" dx="22" fmlaLink="'Title Data (HIDE)'!$O$1" fmlaRange="$F$1:$F$2" noThreeD="1" sel="2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.xml"/><Relationship Id="rId3" Type="http://schemas.openxmlformats.org/officeDocument/2006/relationships/chart" Target="../charts/chart10.xml"/><Relationship Id="rId7" Type="http://schemas.openxmlformats.org/officeDocument/2006/relationships/chart" Target="../charts/chart14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10" Type="http://schemas.openxmlformats.org/officeDocument/2006/relationships/image" Target="../media/image2.png"/><Relationship Id="rId4" Type="http://schemas.openxmlformats.org/officeDocument/2006/relationships/chart" Target="../charts/chart11.xml"/><Relationship Id="rId9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18.xml"/><Relationship Id="rId7" Type="http://schemas.openxmlformats.org/officeDocument/2006/relationships/chart" Target="../charts/chart22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6" Type="http://schemas.openxmlformats.org/officeDocument/2006/relationships/chart" Target="../charts/chart21.xml"/><Relationship Id="rId5" Type="http://schemas.openxmlformats.org/officeDocument/2006/relationships/chart" Target="../charts/chart20.xml"/><Relationship Id="rId4" Type="http://schemas.openxmlformats.org/officeDocument/2006/relationships/chart" Target="../charts/chart19.xml"/><Relationship Id="rId9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0</xdr:row>
      <xdr:rowOff>0</xdr:rowOff>
    </xdr:from>
    <xdr:to>
      <xdr:col>6</xdr:col>
      <xdr:colOff>0</xdr:colOff>
      <xdr:row>5</xdr:row>
      <xdr:rowOff>95250</xdr:rowOff>
    </xdr:to>
    <xdr:pic>
      <xdr:nvPicPr>
        <xdr:cNvPr id="34327521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0"/>
          <a:ext cx="19526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371475</xdr:colOff>
      <xdr:row>0</xdr:row>
      <xdr:rowOff>28575</xdr:rowOff>
    </xdr:from>
    <xdr:to>
      <xdr:col>14</xdr:col>
      <xdr:colOff>400050</xdr:colOff>
      <xdr:row>6</xdr:row>
      <xdr:rowOff>19050</xdr:rowOff>
    </xdr:to>
    <xdr:pic>
      <xdr:nvPicPr>
        <xdr:cNvPr id="34327522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35"/>
        <a:stretch>
          <a:fillRect/>
        </a:stretch>
      </xdr:blipFill>
      <xdr:spPr bwMode="auto">
        <a:xfrm>
          <a:off x="6715125" y="28575"/>
          <a:ext cx="246697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457200</xdr:colOff>
      <xdr:row>25</xdr:row>
      <xdr:rowOff>152400</xdr:rowOff>
    </xdr:from>
    <xdr:to>
      <xdr:col>3</xdr:col>
      <xdr:colOff>504825</xdr:colOff>
      <xdr:row>40</xdr:row>
      <xdr:rowOff>47625</xdr:rowOff>
    </xdr:to>
    <xdr:graphicFrame macro="">
      <xdr:nvGraphicFramePr>
        <xdr:cNvPr id="41466616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523875</xdr:colOff>
      <xdr:row>25</xdr:row>
      <xdr:rowOff>180975</xdr:rowOff>
    </xdr:from>
    <xdr:to>
      <xdr:col>17</xdr:col>
      <xdr:colOff>457200</xdr:colOff>
      <xdr:row>40</xdr:row>
      <xdr:rowOff>47625</xdr:rowOff>
    </xdr:to>
    <xdr:graphicFrame macro="">
      <xdr:nvGraphicFramePr>
        <xdr:cNvPr id="41466617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28575</xdr:colOff>
      <xdr:row>40</xdr:row>
      <xdr:rowOff>180975</xdr:rowOff>
    </xdr:from>
    <xdr:to>
      <xdr:col>17</xdr:col>
      <xdr:colOff>295275</xdr:colOff>
      <xdr:row>54</xdr:row>
      <xdr:rowOff>114300</xdr:rowOff>
    </xdr:to>
    <xdr:graphicFrame macro="">
      <xdr:nvGraphicFramePr>
        <xdr:cNvPr id="41466618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28575</xdr:colOff>
      <xdr:row>55</xdr:row>
      <xdr:rowOff>28575</xdr:rowOff>
    </xdr:from>
    <xdr:to>
      <xdr:col>17</xdr:col>
      <xdr:colOff>285750</xdr:colOff>
      <xdr:row>69</xdr:row>
      <xdr:rowOff>180975</xdr:rowOff>
    </xdr:to>
    <xdr:graphicFrame macro="">
      <xdr:nvGraphicFramePr>
        <xdr:cNvPr id="41466619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885825</xdr:colOff>
      <xdr:row>25</xdr:row>
      <xdr:rowOff>0</xdr:rowOff>
    </xdr:from>
    <xdr:to>
      <xdr:col>11</xdr:col>
      <xdr:colOff>628650</xdr:colOff>
      <xdr:row>40</xdr:row>
      <xdr:rowOff>142875</xdr:rowOff>
    </xdr:to>
    <xdr:graphicFrame macro="">
      <xdr:nvGraphicFramePr>
        <xdr:cNvPr id="41466620" name="Chart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781050</xdr:colOff>
      <xdr:row>7</xdr:row>
      <xdr:rowOff>47625</xdr:rowOff>
    </xdr:from>
    <xdr:to>
      <xdr:col>10</xdr:col>
      <xdr:colOff>371475</xdr:colOff>
      <xdr:row>24</xdr:row>
      <xdr:rowOff>171450</xdr:rowOff>
    </xdr:to>
    <xdr:graphicFrame macro="">
      <xdr:nvGraphicFramePr>
        <xdr:cNvPr id="41466621" name="Chart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76200</xdr:colOff>
      <xdr:row>7</xdr:row>
      <xdr:rowOff>95250</xdr:rowOff>
    </xdr:from>
    <xdr:to>
      <xdr:col>3</xdr:col>
      <xdr:colOff>676275</xdr:colOff>
      <xdr:row>25</xdr:row>
      <xdr:rowOff>0</xdr:rowOff>
    </xdr:to>
    <xdr:graphicFrame macro="">
      <xdr:nvGraphicFramePr>
        <xdr:cNvPr id="41466622" name="Chart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628650</xdr:colOff>
      <xdr:row>7</xdr:row>
      <xdr:rowOff>95250</xdr:rowOff>
    </xdr:from>
    <xdr:to>
      <xdr:col>17</xdr:col>
      <xdr:colOff>371475</xdr:colOff>
      <xdr:row>24</xdr:row>
      <xdr:rowOff>142875</xdr:rowOff>
    </xdr:to>
    <xdr:graphicFrame macro="">
      <xdr:nvGraphicFramePr>
        <xdr:cNvPr id="41466623" name="Chart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9525</xdr:colOff>
          <xdr:row>0</xdr:row>
          <xdr:rowOff>0</xdr:rowOff>
        </xdr:from>
        <xdr:to>
          <xdr:col>0</xdr:col>
          <xdr:colOff>19050</xdr:colOff>
          <xdr:row>0</xdr:row>
          <xdr:rowOff>0</xdr:rowOff>
        </xdr:to>
        <xdr:sp macro="" textlink="">
          <xdr:nvSpPr>
            <xdr:cNvPr id="9759" name="Drop Down 543" hidden="1">
              <a:extLst>
                <a:ext uri="{63B3BB69-23CF-44E3-9099-C40C66FF867C}">
                  <a14:compatExt spid="_x0000_s97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 editAs="oneCell">
    <xdr:from>
      <xdr:col>0</xdr:col>
      <xdr:colOff>514350</xdr:colOff>
      <xdr:row>0</xdr:row>
      <xdr:rowOff>104775</xdr:rowOff>
    </xdr:from>
    <xdr:to>
      <xdr:col>2</xdr:col>
      <xdr:colOff>1257300</xdr:colOff>
      <xdr:row>6</xdr:row>
      <xdr:rowOff>38100</xdr:rowOff>
    </xdr:to>
    <xdr:pic>
      <xdr:nvPicPr>
        <xdr:cNvPr id="41466624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104775"/>
          <a:ext cx="196215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57150</xdr:colOff>
      <xdr:row>1</xdr:row>
      <xdr:rowOff>95250</xdr:rowOff>
    </xdr:from>
    <xdr:to>
      <xdr:col>17</xdr:col>
      <xdr:colOff>85725</xdr:colOff>
      <xdr:row>6</xdr:row>
      <xdr:rowOff>238125</xdr:rowOff>
    </xdr:to>
    <xdr:pic>
      <xdr:nvPicPr>
        <xdr:cNvPr id="41466625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35"/>
        <a:stretch>
          <a:fillRect/>
        </a:stretch>
      </xdr:blipFill>
      <xdr:spPr bwMode="auto">
        <a:xfrm>
          <a:off x="9496425" y="257175"/>
          <a:ext cx="246697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0.01539</cdr:x>
      <cdr:y>0.11737</cdr:y>
    </cdr:from>
    <cdr:to>
      <cdr:x>0.98581</cdr:x>
      <cdr:y>0.34711</cdr:y>
    </cdr:to>
    <cdr:sp macro="" textlink="'Resumen Interna'!$B$36">
      <cdr:nvSpPr>
        <cdr:cNvPr id="550913" name="Text Box 1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50800" y="111186"/>
          <a:ext cx="2905125" cy="3899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FBEAC786-E215-4B9B-98D5-30AD7A5A7C3B}" type="TxLink">
            <a:rPr lang="es-CO" sz="1200" b="1" i="0" u="none" strike="noStrike" baseline="0">
              <a:solidFill>
                <a:srgbClr val="000000"/>
              </a:solidFill>
              <a:latin typeface="Arial Narrow" pitchFamily="34" charset="0"/>
              <a:cs typeface="Arial"/>
            </a:rPr>
            <a:pPr algn="ctr" rtl="0">
              <a:defRPr sz="1000"/>
            </a:pPr>
            <a:t>Composición por denominación</a:t>
          </a:fld>
          <a:endParaRPr lang="es-CO" sz="1200" b="1" i="0" u="none" strike="noStrike" baseline="0">
            <a:solidFill>
              <a:srgbClr val="000000"/>
            </a:solidFill>
            <a:latin typeface="Arial Narrow" pitchFamily="34" charset="0"/>
            <a:cs typeface="Arial"/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0.01818</cdr:x>
      <cdr:y>0.01802</cdr:y>
    </cdr:from>
    <cdr:to>
      <cdr:x>0.98058</cdr:x>
      <cdr:y>0.18323</cdr:y>
    </cdr:to>
    <cdr:sp macro="" textlink="'Resumen Interna'!$B$41">
      <cdr:nvSpPr>
        <cdr:cNvPr id="551937" name="Text Box 1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62192" y="43010"/>
          <a:ext cx="3434372" cy="2545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2A14AE2A-1D78-4055-AB75-017E4D132084}" type="TxLink">
            <a:rPr lang="es-CO" sz="1200" b="1" i="0" u="none" strike="noStrike" baseline="0">
              <a:solidFill>
                <a:srgbClr val="000000"/>
              </a:solidFill>
              <a:latin typeface="Arial Narrow" pitchFamily="34" charset="0"/>
              <a:cs typeface="Arial"/>
            </a:rPr>
            <a:pPr algn="ctr" rtl="0">
              <a:defRPr sz="1000"/>
            </a:pPr>
            <a:t>Composición por tasa</a:t>
          </a:fld>
          <a:endParaRPr lang="es-CO" sz="1200" b="1" i="0" u="none" strike="noStrike" baseline="0">
            <a:solidFill>
              <a:srgbClr val="000000"/>
            </a:solidFill>
            <a:latin typeface="Arial Narrow" pitchFamily="34" charset="0"/>
            <a:cs typeface="Arial"/>
          </a:endParaRP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0.00983</cdr:x>
      <cdr:y>0.0289</cdr:y>
    </cdr:from>
    <cdr:to>
      <cdr:x>0.98907</cdr:x>
      <cdr:y>0.07413</cdr:y>
    </cdr:to>
    <cdr:sp macro="" textlink="'Title Data (HIDE)'!$I$3">
      <cdr:nvSpPr>
        <cdr:cNvPr id="555009" name="Text Box 1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0" y="88098"/>
          <a:ext cx="4955921" cy="20717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05A86489-73B0-43FA-BB24-9DE575964BB1}" type="TxLink">
            <a:rPr lang="es-CO" sz="1200" b="1" i="0" u="none" strike="noStrike" baseline="0">
              <a:solidFill>
                <a:srgbClr val="000000"/>
              </a:solidFill>
              <a:latin typeface="Arial Narrow" pitchFamily="34" charset="0"/>
              <a:cs typeface="Arial"/>
            </a:rPr>
            <a:pPr algn="ctr" rtl="0">
              <a:defRPr sz="1000"/>
            </a:pPr>
            <a:t>Composición por fuente</a:t>
          </a:fld>
          <a:endParaRPr lang="es-CO" sz="1200" b="1" i="0" u="none" strike="noStrike" baseline="0">
            <a:solidFill>
              <a:srgbClr val="000000"/>
            </a:solidFill>
            <a:latin typeface="Arial Narrow" pitchFamily="34" charset="0"/>
            <a:cs typeface="Arial"/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0.01072</cdr:x>
      <cdr:y>0.03602</cdr:y>
    </cdr:from>
    <cdr:to>
      <cdr:x>0.98319</cdr:x>
      <cdr:y>0.14495</cdr:y>
    </cdr:to>
    <cdr:sp macro="" textlink="'Title Data (HIDE)'!$L$3">
      <cdr:nvSpPr>
        <cdr:cNvPr id="556033" name="Text Box 1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50800" y="112260"/>
          <a:ext cx="4248150" cy="4502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6F81639B-DE26-4DCC-9FD8-49B3C098AA77}" type="TxLink">
            <a:rPr lang="es-CO" sz="1200" b="1" i="0" u="none" strike="noStrike" baseline="0">
              <a:solidFill>
                <a:srgbClr val="000000"/>
              </a:solidFill>
              <a:latin typeface="Arial Narrow" pitchFamily="34" charset="0"/>
              <a:cs typeface="Arial"/>
            </a:rPr>
            <a:pPr algn="ctr" rtl="0">
              <a:defRPr sz="1000"/>
            </a:pPr>
            <a:t>Saldo por fuente</a:t>
          </a:fld>
          <a:endParaRPr lang="es-CO" sz="1200" b="1" i="0" u="none" strike="noStrike" baseline="0">
            <a:solidFill>
              <a:srgbClr val="000000"/>
            </a:solidFill>
            <a:latin typeface="Arial Narrow" pitchFamily="34" charset="0"/>
            <a:cs typeface="Arial"/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0.01429</cdr:x>
      <cdr:y>0.01624</cdr:y>
    </cdr:from>
    <cdr:to>
      <cdr:x>0.97843</cdr:x>
      <cdr:y>0.14743</cdr:y>
    </cdr:to>
    <cdr:sp macro="" textlink="'Title Data (HIDE)'!$L$1">
      <cdr:nvSpPr>
        <cdr:cNvPr id="557057" name="Text Box 1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50800" y="50800"/>
          <a:ext cx="3352800" cy="4590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A50AD980-5BD9-439E-98DA-0D58B119D9E9}" type="TxLink">
            <a:rPr lang="es-CO" sz="1200" b="1" i="0" u="none" strike="noStrike" baseline="0">
              <a:solidFill>
                <a:srgbClr val="000000"/>
              </a:solidFill>
              <a:latin typeface="Arial Narrow" pitchFamily="34" charset="0"/>
              <a:cs typeface="Arial"/>
            </a:rPr>
            <a:pPr algn="ctr" rtl="0">
              <a:defRPr sz="1000"/>
            </a:pPr>
            <a:t>Saldo por denominación</a:t>
          </a:fld>
          <a:endParaRPr lang="es-CO" sz="1200" b="1" i="0" u="none" strike="noStrike" baseline="0">
            <a:solidFill>
              <a:srgbClr val="000000"/>
            </a:solidFill>
            <a:latin typeface="Arial Narrow" pitchFamily="34" charset="0"/>
            <a:cs typeface="Arial"/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0.01171</cdr:x>
      <cdr:y>0.01677</cdr:y>
    </cdr:from>
    <cdr:to>
      <cdr:x>0.98585</cdr:x>
      <cdr:y>0.15143</cdr:y>
    </cdr:to>
    <cdr:sp macro="" textlink="'Resumen Interna'!$B$41">
      <cdr:nvSpPr>
        <cdr:cNvPr id="558081" name="Text Box 1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50800" y="50800"/>
          <a:ext cx="3971925" cy="4361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28BD5937-0555-402B-81B7-BE2BC1C72127}" type="TxLink">
            <a:rPr lang="es-CO" sz="1200" b="1" i="0" u="none" strike="noStrike" baseline="0">
              <a:solidFill>
                <a:srgbClr val="000000"/>
              </a:solidFill>
              <a:latin typeface="Arial Narrow" pitchFamily="34" charset="0"/>
              <a:cs typeface="Arial"/>
            </a:rPr>
            <a:pPr algn="ctr" rtl="0">
              <a:defRPr sz="1000"/>
            </a:pPr>
            <a:t>Composición por tasa</a:t>
          </a:fld>
          <a:endParaRPr lang="es-CO" sz="1200" b="1" i="0" u="none" strike="noStrike" baseline="0">
            <a:solidFill>
              <a:srgbClr val="000000"/>
            </a:solidFill>
            <a:latin typeface="Arial Narrow" pitchFamily="34" charset="0"/>
            <a:cs typeface="Arial"/>
          </a:endParaRP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9525</xdr:colOff>
          <xdr:row>0</xdr:row>
          <xdr:rowOff>9525</xdr:rowOff>
        </xdr:from>
        <xdr:to>
          <xdr:col>0</xdr:col>
          <xdr:colOff>19050</xdr:colOff>
          <xdr:row>0</xdr:row>
          <xdr:rowOff>19050</xdr:rowOff>
        </xdr:to>
        <xdr:sp macro="" textlink="">
          <xdr:nvSpPr>
            <xdr:cNvPr id="6439" name="Drop Down 295" hidden="1">
              <a:extLst>
                <a:ext uri="{63B3BB69-23CF-44E3-9099-C40C66FF867C}">
                  <a14:compatExt spid="_x0000_s64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 editAs="oneCell">
    <xdr:from>
      <xdr:col>1</xdr:col>
      <xdr:colOff>180975</xdr:colOff>
      <xdr:row>2</xdr:row>
      <xdr:rowOff>142875</xdr:rowOff>
    </xdr:from>
    <xdr:to>
      <xdr:col>2</xdr:col>
      <xdr:colOff>95250</xdr:colOff>
      <xdr:row>7</xdr:row>
      <xdr:rowOff>57150</xdr:rowOff>
    </xdr:to>
    <xdr:pic>
      <xdr:nvPicPr>
        <xdr:cNvPr id="34345951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466725"/>
          <a:ext cx="194310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1228725</xdr:colOff>
      <xdr:row>3</xdr:row>
      <xdr:rowOff>57150</xdr:rowOff>
    </xdr:from>
    <xdr:to>
      <xdr:col>19</xdr:col>
      <xdr:colOff>95250</xdr:colOff>
      <xdr:row>7</xdr:row>
      <xdr:rowOff>180975</xdr:rowOff>
    </xdr:to>
    <xdr:pic>
      <xdr:nvPicPr>
        <xdr:cNvPr id="34345952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35"/>
        <a:stretch>
          <a:fillRect/>
        </a:stretch>
      </xdr:blipFill>
      <xdr:spPr bwMode="auto">
        <a:xfrm>
          <a:off x="13411200" y="542925"/>
          <a:ext cx="24574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21</xdr:row>
      <xdr:rowOff>9525</xdr:rowOff>
    </xdr:from>
    <xdr:to>
      <xdr:col>3</xdr:col>
      <xdr:colOff>333375</xdr:colOff>
      <xdr:row>35</xdr:row>
      <xdr:rowOff>114300</xdr:rowOff>
    </xdr:to>
    <xdr:graphicFrame macro="">
      <xdr:nvGraphicFramePr>
        <xdr:cNvPr id="40917894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123825</xdr:colOff>
      <xdr:row>21</xdr:row>
      <xdr:rowOff>76200</xdr:rowOff>
    </xdr:from>
    <xdr:to>
      <xdr:col>17</xdr:col>
      <xdr:colOff>533400</xdr:colOff>
      <xdr:row>35</xdr:row>
      <xdr:rowOff>142875</xdr:rowOff>
    </xdr:to>
    <xdr:graphicFrame macro="">
      <xdr:nvGraphicFramePr>
        <xdr:cNvPr id="40917895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857250</xdr:colOff>
      <xdr:row>21</xdr:row>
      <xdr:rowOff>47625</xdr:rowOff>
    </xdr:from>
    <xdr:to>
      <xdr:col>10</xdr:col>
      <xdr:colOff>428625</xdr:colOff>
      <xdr:row>35</xdr:row>
      <xdr:rowOff>114300</xdr:rowOff>
    </xdr:to>
    <xdr:graphicFrame macro="">
      <xdr:nvGraphicFramePr>
        <xdr:cNvPr id="40917896" name="Chart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152400</xdr:colOff>
      <xdr:row>6</xdr:row>
      <xdr:rowOff>400050</xdr:rowOff>
    </xdr:from>
    <xdr:to>
      <xdr:col>3</xdr:col>
      <xdr:colOff>295275</xdr:colOff>
      <xdr:row>20</xdr:row>
      <xdr:rowOff>38100</xdr:rowOff>
    </xdr:to>
    <xdr:graphicFrame macro="">
      <xdr:nvGraphicFramePr>
        <xdr:cNvPr id="40917897" name="Chart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819150</xdr:colOff>
      <xdr:row>7</xdr:row>
      <xdr:rowOff>9525</xdr:rowOff>
    </xdr:from>
    <xdr:to>
      <xdr:col>10</xdr:col>
      <xdr:colOff>533400</xdr:colOff>
      <xdr:row>20</xdr:row>
      <xdr:rowOff>142875</xdr:rowOff>
    </xdr:to>
    <xdr:graphicFrame macro="">
      <xdr:nvGraphicFramePr>
        <xdr:cNvPr id="40917898" name="Chart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638175</xdr:colOff>
      <xdr:row>7</xdr:row>
      <xdr:rowOff>76200</xdr:rowOff>
    </xdr:from>
    <xdr:to>
      <xdr:col>17</xdr:col>
      <xdr:colOff>581025</xdr:colOff>
      <xdr:row>20</xdr:row>
      <xdr:rowOff>76200</xdr:rowOff>
    </xdr:to>
    <xdr:graphicFrame macro="">
      <xdr:nvGraphicFramePr>
        <xdr:cNvPr id="40917899" name="Chart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200025</xdr:colOff>
      <xdr:row>37</xdr:row>
      <xdr:rowOff>114300</xdr:rowOff>
    </xdr:from>
    <xdr:to>
      <xdr:col>17</xdr:col>
      <xdr:colOff>457200</xdr:colOff>
      <xdr:row>56</xdr:row>
      <xdr:rowOff>114300</xdr:rowOff>
    </xdr:to>
    <xdr:graphicFrame macro="">
      <xdr:nvGraphicFramePr>
        <xdr:cNvPr id="40917900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9525</xdr:colOff>
          <xdr:row>0</xdr:row>
          <xdr:rowOff>9525</xdr:rowOff>
        </xdr:from>
        <xdr:to>
          <xdr:col>0</xdr:col>
          <xdr:colOff>19050</xdr:colOff>
          <xdr:row>0</xdr:row>
          <xdr:rowOff>19050</xdr:rowOff>
        </xdr:to>
        <xdr:sp macro="" textlink="">
          <xdr:nvSpPr>
            <xdr:cNvPr id="26859521" name="Drop Down 1" hidden="1">
              <a:extLst>
                <a:ext uri="{63B3BB69-23CF-44E3-9099-C40C66FF867C}">
                  <a14:compatExt spid="_x0000_s268595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 editAs="oneCell">
    <xdr:from>
      <xdr:col>1</xdr:col>
      <xdr:colOff>0</xdr:colOff>
      <xdr:row>2</xdr:row>
      <xdr:rowOff>0</xdr:rowOff>
    </xdr:from>
    <xdr:to>
      <xdr:col>2</xdr:col>
      <xdr:colOff>1343025</xdr:colOff>
      <xdr:row>6</xdr:row>
      <xdr:rowOff>47625</xdr:rowOff>
    </xdr:to>
    <xdr:pic>
      <xdr:nvPicPr>
        <xdr:cNvPr id="4091790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23850"/>
          <a:ext cx="195262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114300</xdr:colOff>
      <xdr:row>3</xdr:row>
      <xdr:rowOff>9525</xdr:rowOff>
    </xdr:from>
    <xdr:to>
      <xdr:col>17</xdr:col>
      <xdr:colOff>133350</xdr:colOff>
      <xdr:row>6</xdr:row>
      <xdr:rowOff>276225</xdr:rowOff>
    </xdr:to>
    <xdr:pic>
      <xdr:nvPicPr>
        <xdr:cNvPr id="40917902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35"/>
        <a:stretch>
          <a:fillRect/>
        </a:stretch>
      </xdr:blipFill>
      <xdr:spPr bwMode="auto">
        <a:xfrm>
          <a:off x="9553575" y="495300"/>
          <a:ext cx="245745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0.01476</cdr:x>
      <cdr:y>0.01856</cdr:y>
    </cdr:from>
    <cdr:to>
      <cdr:x>0.9492</cdr:x>
      <cdr:y>0.20483</cdr:y>
    </cdr:to>
    <cdr:sp macro="" textlink="'Resumen Externa'!$B$12">
      <cdr:nvSpPr>
        <cdr:cNvPr id="543745" name="Text Box 1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46676" y="45843"/>
          <a:ext cx="2987861" cy="4208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201C9178-6DD8-48F8-9C07-F22FEF415C71}" type="TxLink">
            <a:rPr lang="es-CO" sz="1200" b="1" i="0" u="none" strike="noStrike" baseline="0">
              <a:solidFill>
                <a:srgbClr val="000000"/>
              </a:solidFill>
              <a:latin typeface="Arial Narrow" pitchFamily="34" charset="0"/>
              <a:cs typeface="Arial"/>
            </a:rPr>
            <a:pPr algn="ctr" rtl="0">
              <a:defRPr sz="1000"/>
            </a:pPr>
            <a:t>Composición por moneda </a:t>
          </a:fld>
          <a:endParaRPr lang="es-CO" sz="1200" b="1" i="0" u="none" strike="noStrike" baseline="0">
            <a:solidFill>
              <a:srgbClr val="000000"/>
            </a:solidFill>
            <a:latin typeface="Arial Narrow" pitchFamily="34" charset="0"/>
            <a:cs typeface="Arial"/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9525</xdr:colOff>
          <xdr:row>0</xdr:row>
          <xdr:rowOff>0</xdr:rowOff>
        </xdr:from>
        <xdr:to>
          <xdr:col>0</xdr:col>
          <xdr:colOff>9525</xdr:colOff>
          <xdr:row>0</xdr:row>
          <xdr:rowOff>0</xdr:rowOff>
        </xdr:to>
        <xdr:sp macro="" textlink="">
          <xdr:nvSpPr>
            <xdr:cNvPr id="3414" name="Drop Down 342" hidden="1">
              <a:extLst>
                <a:ext uri="{63B3BB69-23CF-44E3-9099-C40C66FF867C}">
                  <a14:compatExt spid="_x0000_s34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 editAs="oneCell">
    <xdr:from>
      <xdr:col>1</xdr:col>
      <xdr:colOff>9525</xdr:colOff>
      <xdr:row>2</xdr:row>
      <xdr:rowOff>57150</xdr:rowOff>
    </xdr:from>
    <xdr:to>
      <xdr:col>2</xdr:col>
      <xdr:colOff>361950</xdr:colOff>
      <xdr:row>7</xdr:row>
      <xdr:rowOff>0</xdr:rowOff>
    </xdr:to>
    <xdr:pic>
      <xdr:nvPicPr>
        <xdr:cNvPr id="34328546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381000"/>
          <a:ext cx="196215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733425</xdr:colOff>
      <xdr:row>2</xdr:row>
      <xdr:rowOff>95250</xdr:rowOff>
    </xdr:from>
    <xdr:to>
      <xdr:col>12</xdr:col>
      <xdr:colOff>0</xdr:colOff>
      <xdr:row>8</xdr:row>
      <xdr:rowOff>0</xdr:rowOff>
    </xdr:to>
    <xdr:pic>
      <xdr:nvPicPr>
        <xdr:cNvPr id="34328547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8875" y="419100"/>
          <a:ext cx="251460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</cdr:x>
      <cdr:y>0</cdr:y>
    </cdr:to>
    <cdr:sp macro="" textlink="'Resumen Externa'!$B$29">
      <cdr:nvSpPr>
        <cdr:cNvPr id="544769" name="Text Box 1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50800" y="50800"/>
          <a:ext cx="3895725" cy="4348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18F3CF72-3FA8-4276-BB42-B8C17431F5D0}" type="TxLink">
            <a:rPr lang="es-CO" sz="1200" b="1" i="0" u="none" strike="noStrike" baseline="0">
              <a:solidFill>
                <a:srgbClr val="000000"/>
              </a:solidFill>
              <a:latin typeface="Arial Narrow" pitchFamily="34" charset="0"/>
              <a:cs typeface="Arial"/>
            </a:rPr>
            <a:pPr algn="ctr" rtl="0">
              <a:defRPr sz="1000"/>
            </a:pPr>
            <a:t>Composición por fuentes de financiamiento</a:t>
          </a:fld>
          <a:endParaRPr lang="es-CO" sz="1200" b="1" i="0" u="none" strike="noStrike" baseline="0">
            <a:solidFill>
              <a:srgbClr val="000000"/>
            </a:solidFill>
            <a:latin typeface="Arial Narrow" pitchFamily="34" charset="0"/>
            <a:cs typeface="Arial"/>
          </a:endParaRP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</cdr:x>
      <cdr:y>0</cdr:y>
    </cdr:to>
    <cdr:sp macro="" textlink="'Resumen Externa'!$B$21">
      <cdr:nvSpPr>
        <cdr:cNvPr id="546817" name="Text Box 1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50800" y="50800"/>
          <a:ext cx="4238625" cy="4602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B7FBC4CC-B8A1-40DD-A456-7E8C81490571}" type="TxLink">
            <a:rPr lang="es-CO" sz="1200" b="1" i="0" u="none" strike="noStrike" baseline="0">
              <a:solidFill>
                <a:srgbClr val="000000"/>
              </a:solidFill>
              <a:latin typeface="Arial Narrow" pitchFamily="34" charset="0"/>
              <a:cs typeface="Arial"/>
            </a:rPr>
            <a:pPr algn="ctr" rtl="0">
              <a:defRPr sz="1000"/>
            </a:pPr>
            <a:t>Composición por tipo de interés</a:t>
          </a:fld>
          <a:endParaRPr lang="es-CO" sz="1200" b="1" i="0" u="none" strike="noStrike" baseline="0">
            <a:solidFill>
              <a:srgbClr val="000000"/>
            </a:solidFill>
            <a:latin typeface="Arial Narrow" pitchFamily="34" charset="0"/>
            <a:cs typeface="Arial"/>
          </a:endParaRP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0.01381</cdr:x>
      <cdr:y>0.02291</cdr:y>
    </cdr:from>
    <cdr:to>
      <cdr:x>0.98644</cdr:x>
      <cdr:y>0.29915</cdr:y>
    </cdr:to>
    <cdr:sp macro="" textlink="'Resumen Externa'!$B$12">
      <cdr:nvSpPr>
        <cdr:cNvPr id="547841" name="Text Box 1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50800" y="50800"/>
          <a:ext cx="3352800" cy="4390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E2201DB1-67DD-430E-BE0A-BB23B73781D8}" type="TxLink">
            <a:rPr lang="es-CO" sz="1200" b="1" i="0" u="none" strike="noStrike" baseline="0">
              <a:solidFill>
                <a:srgbClr val="000000"/>
              </a:solidFill>
              <a:latin typeface="Arial Narrow" pitchFamily="34" charset="0"/>
              <a:cs typeface="Arial"/>
            </a:rPr>
            <a:pPr algn="ctr" rtl="0">
              <a:defRPr sz="1000"/>
            </a:pPr>
            <a:t>Composición por moneda </a:t>
          </a:fld>
          <a:endParaRPr lang="es-CO" sz="1200" b="1" i="0" u="none" strike="noStrike" baseline="0">
            <a:solidFill>
              <a:srgbClr val="000000"/>
            </a:solidFill>
            <a:latin typeface="Arial Narrow" pitchFamily="34" charset="0"/>
            <a:cs typeface="Arial"/>
          </a:endParaRP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0.00953</cdr:x>
      <cdr:y>0.08815</cdr:y>
    </cdr:from>
    <cdr:to>
      <cdr:x>0.98951</cdr:x>
      <cdr:y>0.32262</cdr:y>
    </cdr:to>
    <cdr:sp macro="" textlink="'Resumen Externa'!$B$21">
      <cdr:nvSpPr>
        <cdr:cNvPr id="548865" name="Text Box 1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50800" y="132046"/>
          <a:ext cx="4343400" cy="4550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6442319C-1B06-466B-9D67-AC6F1B61158F}" type="TxLink">
            <a:rPr lang="es-CO" sz="1200" b="1" i="0" u="none" strike="noStrike" baseline="0">
              <a:solidFill>
                <a:srgbClr val="000000"/>
              </a:solidFill>
              <a:latin typeface="Arial Narrow" pitchFamily="34" charset="0"/>
              <a:cs typeface="Arial"/>
            </a:rPr>
            <a:pPr algn="ctr" rtl="0">
              <a:defRPr sz="1000"/>
            </a:pPr>
            <a:t>Composición por tipo de interés</a:t>
          </a:fld>
          <a:endParaRPr lang="es-CO" sz="1200" b="1" i="0" u="none" strike="noStrike" baseline="0">
            <a:solidFill>
              <a:srgbClr val="000000"/>
            </a:solidFill>
            <a:latin typeface="Arial Narrow" pitchFamily="34" charset="0"/>
            <a:cs typeface="Arial"/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0.01102</cdr:x>
      <cdr:y>0.023</cdr:y>
    </cdr:from>
    <cdr:to>
      <cdr:x>0.98898</cdr:x>
      <cdr:y>0.30566</cdr:y>
    </cdr:to>
    <cdr:sp macro="" textlink="'Resumen Externa'!$B$29">
      <cdr:nvSpPr>
        <cdr:cNvPr id="549889" name="Text Box 1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50800" y="50800"/>
          <a:ext cx="4133850" cy="41698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3D0668C7-F2B8-4696-9F97-6A3C663DEE44}" type="TxLink">
            <a:rPr lang="es-CO" sz="1200" b="1" i="0" u="none" strike="noStrike" baseline="0">
              <a:solidFill>
                <a:srgbClr val="000000"/>
              </a:solidFill>
              <a:latin typeface="Arial Narrow" pitchFamily="34" charset="0"/>
              <a:cs typeface="Arial"/>
            </a:rPr>
            <a:pPr algn="ctr" rtl="0">
              <a:defRPr sz="1000"/>
            </a:pPr>
            <a:t>Composición por fuentes de financiamiento</a:t>
          </a:fld>
          <a:endParaRPr lang="es-CO" sz="1200" b="1" i="0" u="none" strike="noStrike" baseline="0">
            <a:solidFill>
              <a:srgbClr val="000000"/>
            </a:solidFill>
            <a:latin typeface="Arial Narrow" pitchFamily="34" charset="0"/>
            <a:cs typeface="Arial"/>
          </a:endParaRPr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1</xdr:row>
          <xdr:rowOff>0</xdr:rowOff>
        </xdr:from>
        <xdr:to>
          <xdr:col>3</xdr:col>
          <xdr:colOff>361950</xdr:colOff>
          <xdr:row>2</xdr:row>
          <xdr:rowOff>171450</xdr:rowOff>
        </xdr:to>
        <xdr:sp macro="" textlink="">
          <xdr:nvSpPr>
            <xdr:cNvPr id="2052" name="List Box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695325</xdr:colOff>
      <xdr:row>8</xdr:row>
      <xdr:rowOff>142875</xdr:rowOff>
    </xdr:from>
    <xdr:to>
      <xdr:col>9</xdr:col>
      <xdr:colOff>638175</xdr:colOff>
      <xdr:row>22</xdr:row>
      <xdr:rowOff>47625</xdr:rowOff>
    </xdr:to>
    <xdr:graphicFrame macro="">
      <xdr:nvGraphicFramePr>
        <xdr:cNvPr id="43109398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8</xdr:row>
      <xdr:rowOff>190500</xdr:rowOff>
    </xdr:from>
    <xdr:to>
      <xdr:col>19</xdr:col>
      <xdr:colOff>685800</xdr:colOff>
      <xdr:row>24</xdr:row>
      <xdr:rowOff>9525</xdr:rowOff>
    </xdr:to>
    <xdr:graphicFrame macro="">
      <xdr:nvGraphicFramePr>
        <xdr:cNvPr id="43109399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190500</xdr:rowOff>
    </xdr:from>
    <xdr:to>
      <xdr:col>21</xdr:col>
      <xdr:colOff>352425</xdr:colOff>
      <xdr:row>37</xdr:row>
      <xdr:rowOff>133350</xdr:rowOff>
    </xdr:to>
    <xdr:graphicFrame macro="">
      <xdr:nvGraphicFramePr>
        <xdr:cNvPr id="43109400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647700</xdr:colOff>
      <xdr:row>8</xdr:row>
      <xdr:rowOff>152400</xdr:rowOff>
    </xdr:from>
    <xdr:to>
      <xdr:col>13</xdr:col>
      <xdr:colOff>657225</xdr:colOff>
      <xdr:row>22</xdr:row>
      <xdr:rowOff>57150</xdr:rowOff>
    </xdr:to>
    <xdr:graphicFrame macro="">
      <xdr:nvGraphicFramePr>
        <xdr:cNvPr id="43109401" name="Chart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8</xdr:row>
      <xdr:rowOff>152400</xdr:rowOff>
    </xdr:from>
    <xdr:to>
      <xdr:col>2</xdr:col>
      <xdr:colOff>1666875</xdr:colOff>
      <xdr:row>21</xdr:row>
      <xdr:rowOff>142875</xdr:rowOff>
    </xdr:to>
    <xdr:graphicFrame macro="">
      <xdr:nvGraphicFramePr>
        <xdr:cNvPr id="43109402" name="Chart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1666875</xdr:colOff>
      <xdr:row>8</xdr:row>
      <xdr:rowOff>152400</xdr:rowOff>
    </xdr:from>
    <xdr:to>
      <xdr:col>5</xdr:col>
      <xdr:colOff>685800</xdr:colOff>
      <xdr:row>21</xdr:row>
      <xdr:rowOff>142875</xdr:rowOff>
    </xdr:to>
    <xdr:graphicFrame macro="">
      <xdr:nvGraphicFramePr>
        <xdr:cNvPr id="43109403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257175</xdr:colOff>
      <xdr:row>37</xdr:row>
      <xdr:rowOff>85725</xdr:rowOff>
    </xdr:from>
    <xdr:to>
      <xdr:col>21</xdr:col>
      <xdr:colOff>352425</xdr:colOff>
      <xdr:row>54</xdr:row>
      <xdr:rowOff>47625</xdr:rowOff>
    </xdr:to>
    <xdr:graphicFrame macro="">
      <xdr:nvGraphicFramePr>
        <xdr:cNvPr id="43109404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9525</xdr:colOff>
          <xdr:row>0</xdr:row>
          <xdr:rowOff>9525</xdr:rowOff>
        </xdr:from>
        <xdr:to>
          <xdr:col>0</xdr:col>
          <xdr:colOff>19050</xdr:colOff>
          <xdr:row>0</xdr:row>
          <xdr:rowOff>9525</xdr:rowOff>
        </xdr:to>
        <xdr:sp macro="" textlink="">
          <xdr:nvSpPr>
            <xdr:cNvPr id="576523" name="Drop Down 11" hidden="1">
              <a:extLst>
                <a:ext uri="{63B3BB69-23CF-44E3-9099-C40C66FF867C}">
                  <a14:compatExt spid="_x0000_s5765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 editAs="oneCell">
    <xdr:from>
      <xdr:col>1</xdr:col>
      <xdr:colOff>419100</xdr:colOff>
      <xdr:row>2</xdr:row>
      <xdr:rowOff>38100</xdr:rowOff>
    </xdr:from>
    <xdr:to>
      <xdr:col>3</xdr:col>
      <xdr:colOff>38100</xdr:colOff>
      <xdr:row>6</xdr:row>
      <xdr:rowOff>257175</xdr:rowOff>
    </xdr:to>
    <xdr:pic>
      <xdr:nvPicPr>
        <xdr:cNvPr id="43109405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361950"/>
          <a:ext cx="19621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571500</xdr:colOff>
      <xdr:row>2</xdr:row>
      <xdr:rowOff>38100</xdr:rowOff>
    </xdr:from>
    <xdr:to>
      <xdr:col>17</xdr:col>
      <xdr:colOff>19050</xdr:colOff>
      <xdr:row>7</xdr:row>
      <xdr:rowOff>66675</xdr:rowOff>
    </xdr:to>
    <xdr:pic>
      <xdr:nvPicPr>
        <xdr:cNvPr id="43109406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361950"/>
          <a:ext cx="249555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0.01696</cdr:x>
      <cdr:y>0.02117</cdr:y>
    </cdr:from>
    <cdr:to>
      <cdr:x>0.9864</cdr:x>
      <cdr:y>0.46328</cdr:y>
    </cdr:to>
    <cdr:sp macro="" textlink="'Title Data (HIDE)'!$C$201">
      <cdr:nvSpPr>
        <cdr:cNvPr id="577539" name="Text Box 3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50800" y="50800"/>
          <a:ext cx="2305050" cy="5288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90EC509E-70C9-451C-B3AB-6CB1C812467B}" type="TxLink">
            <a:rPr lang="es-CO" sz="1400" b="1" i="0" u="none" strike="noStrike" baseline="0">
              <a:solidFill>
                <a:srgbClr val="000000"/>
              </a:solidFill>
              <a:latin typeface="Arial Narrow" pitchFamily="34" charset="0"/>
              <a:cs typeface="Arial"/>
            </a:rPr>
            <a:pPr algn="ctr" rtl="0">
              <a:defRPr sz="1000"/>
            </a:pPr>
            <a:t>Resumen por tipo de deuda</a:t>
          </a:fld>
          <a:endParaRPr lang="es-CO" sz="1400" b="1" i="0" u="none" strike="noStrike" baseline="0">
            <a:solidFill>
              <a:srgbClr val="000000"/>
            </a:solidFill>
            <a:latin typeface="Arial Narrow" pitchFamily="34" charset="0"/>
            <a:cs typeface="Arial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</cdr:x>
      <cdr:y>0</cdr:y>
    </cdr:to>
    <cdr:sp macro="" textlink="'Resumen Interna'!$B$41">
      <cdr:nvSpPr>
        <cdr:cNvPr id="578561" name="Text Box 1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53111" y="0"/>
          <a:ext cx="2581542" cy="56646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11D4ED6F-2AF2-4FB5-98F0-89361E2C9CDB}" type="TxLink">
            <a:rPr lang="es-CO" sz="14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pPr algn="ctr" rtl="0">
              <a:defRPr sz="1000"/>
            </a:pPr>
            <a:t>Composición por tasa</a:t>
          </a:fld>
          <a:endParaRPr lang="es-CO" sz="1400" b="1" i="0" u="none" strike="noStrike" baseline="0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</cdr:x>
      <cdr:y>0.00118</cdr:y>
    </cdr:to>
    <cdr:sp macro="" textlink="'Title Data (HIDE)'!$C$202">
      <cdr:nvSpPr>
        <cdr:cNvPr id="581634" name="Text Box 1026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27837" y="44163"/>
          <a:ext cx="2360378" cy="2915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6797FEFA-A3AE-46B9-96C5-2FC5F12A03FE}" type="TxLink">
            <a:rPr lang="es-CO" sz="14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pPr algn="ctr" rtl="0">
              <a:defRPr sz="1000"/>
            </a:pPr>
            <a:t>Composición por moneda</a:t>
          </a:fld>
          <a:endParaRPr lang="es-CO" sz="1400" b="1" i="0" u="none" strike="noStrike" baseline="0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0.01795</cdr:x>
      <cdr:y>0.00521</cdr:y>
    </cdr:from>
    <cdr:to>
      <cdr:x>0.01843</cdr:x>
      <cdr:y>0.00687</cdr:y>
    </cdr:to>
    <cdr:sp macro="" textlink="'Title Data (HIDE)'!$C$208">
      <cdr:nvSpPr>
        <cdr:cNvPr id="583686" name="Text Box 6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94942" y="57694"/>
          <a:ext cx="2458614" cy="3054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BA0AE64A-0698-4534-B3A8-F63D528DFE08}" type="TxLink">
            <a:rPr lang="es-CO" sz="14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pPr algn="ctr" rtl="0">
              <a:defRPr sz="1000"/>
            </a:pPr>
            <a:t>Saldo en USD</a:t>
          </a:fld>
          <a:endParaRPr lang="es-CO" sz="1400" b="1" i="0" u="none" strike="noStrike" baseline="0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0.01852</cdr:x>
      <cdr:y>0.02238</cdr:y>
    </cdr:from>
    <cdr:to>
      <cdr:x>0.97765</cdr:x>
      <cdr:y>0.33052</cdr:y>
    </cdr:to>
    <cdr:sp macro="" textlink="'Title Data (HIDE)'!$C$209">
      <cdr:nvSpPr>
        <cdr:cNvPr id="629762" name="Text Box 2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50800" y="50800"/>
          <a:ext cx="2476500" cy="3718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4AD8B371-D33F-4032-9E91-183BA0A43DD7}" type="TxLink">
            <a:rPr lang="es-CO" sz="14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pPr algn="ctr" rtl="0">
              <a:defRPr sz="1000"/>
            </a:pPr>
            <a:t>Saldo en COP</a:t>
          </a:fld>
          <a:endParaRPr lang="es-CO" sz="1400" b="1" i="0" u="none" strike="noStrike" baseline="0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9525</xdr:colOff>
          <xdr:row>0</xdr:row>
          <xdr:rowOff>9525</xdr:rowOff>
        </xdr:from>
        <xdr:to>
          <xdr:col>0</xdr:col>
          <xdr:colOff>19050</xdr:colOff>
          <xdr:row>0</xdr:row>
          <xdr:rowOff>9525</xdr:rowOff>
        </xdr:to>
        <xdr:sp macro="" textlink="">
          <xdr:nvSpPr>
            <xdr:cNvPr id="4440" name="Drop Down 344" hidden="1">
              <a:extLst>
                <a:ext uri="{63B3BB69-23CF-44E3-9099-C40C66FF867C}">
                  <a14:compatExt spid="_x0000_s44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 editAs="oneCell">
    <xdr:from>
      <xdr:col>0</xdr:col>
      <xdr:colOff>323850</xdr:colOff>
      <xdr:row>4</xdr:row>
      <xdr:rowOff>57150</xdr:rowOff>
    </xdr:from>
    <xdr:to>
      <xdr:col>2</xdr:col>
      <xdr:colOff>0</xdr:colOff>
      <xdr:row>8</xdr:row>
      <xdr:rowOff>95250</xdr:rowOff>
    </xdr:to>
    <xdr:pic>
      <xdr:nvPicPr>
        <xdr:cNvPr id="34336735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704850"/>
          <a:ext cx="24479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609600</xdr:colOff>
      <xdr:row>4</xdr:row>
      <xdr:rowOff>95250</xdr:rowOff>
    </xdr:from>
    <xdr:to>
      <xdr:col>17</xdr:col>
      <xdr:colOff>0</xdr:colOff>
      <xdr:row>9</xdr:row>
      <xdr:rowOff>0</xdr:rowOff>
    </xdr:to>
    <xdr:pic>
      <xdr:nvPicPr>
        <xdr:cNvPr id="34336736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35"/>
        <a:stretch>
          <a:fillRect/>
        </a:stretch>
      </xdr:blipFill>
      <xdr:spPr bwMode="auto">
        <a:xfrm>
          <a:off x="14125575" y="742950"/>
          <a:ext cx="252412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rodrigm/Downloads/Perfil%20Deuda%20Bruta%20GNC%20Julio%20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 Page"/>
      <sheetName val="Resumen-Total"/>
      <sheetName val="Total Gra."/>
      <sheetName val="Resumen Interna"/>
      <sheetName val="Interna Gra."/>
      <sheetName val="Resumen Externa"/>
      <sheetName val="Externa Gra."/>
      <sheetName val="Title Data (HIDE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6.bin"/><Relationship Id="rId4" Type="http://schemas.openxmlformats.org/officeDocument/2006/relationships/ctrlProp" Target="../ctrlProps/ctrlProp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7.bin"/><Relationship Id="rId4" Type="http://schemas.openxmlformats.org/officeDocument/2006/relationships/ctrlProp" Target="../ctrlProps/ctrlProp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8.bin"/><Relationship Id="rId4" Type="http://schemas.openxmlformats.org/officeDocument/2006/relationships/ctrlProp" Target="../ctrlProps/ctrlProp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B48C41"/>
    <pageSetUpPr fitToPage="1"/>
  </sheetPr>
  <dimension ref="A1:O25"/>
  <sheetViews>
    <sheetView tabSelected="1" zoomScale="90" zoomScaleNormal="90" zoomScaleSheetLayoutView="85" zoomScalePageLayoutView="85" workbookViewId="0">
      <selection activeCell="H12" sqref="H12"/>
    </sheetView>
  </sheetViews>
  <sheetFormatPr baseColWidth="10" defaultColWidth="9.140625" defaultRowHeight="12.75"/>
  <cols>
    <col min="1" max="7" width="9.140625" style="3"/>
    <col min="8" max="8" width="12.85546875" style="3" customWidth="1"/>
    <col min="9" max="16384" width="9.140625" style="3"/>
  </cols>
  <sheetData>
    <row r="1" spans="1:15">
      <c r="A1" s="2"/>
    </row>
    <row r="7" spans="1:15">
      <c r="N7" s="167"/>
    </row>
    <row r="8" spans="1:15" ht="26.25">
      <c r="A8" s="1" t="str">
        <f>INDEX('Title Data (HIDE)'!D2:E2,1,'Title Data (HIDE)'!$O$1)</f>
        <v>Perfil de Deuda Bruta GNC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168"/>
      <c r="O8" s="4"/>
    </row>
    <row r="9" spans="1:15">
      <c r="N9" s="167"/>
    </row>
    <row r="10" spans="1:15">
      <c r="D10" s="170" t="str">
        <f>INDEX('Title Data (HIDE)'!D5:E5,1,'Title Data (HIDE)'!$O$1)</f>
        <v>Contenido:</v>
      </c>
      <c r="H10" s="171" t="str">
        <f>INDEX('Title Data (HIDE)'!D6:E6,1,'Title Data (HIDE)'!$O$1)</f>
        <v>Información comprensiva de la estructura y perfil de la deuda pública de Colombia</v>
      </c>
      <c r="N10" s="167"/>
    </row>
    <row r="11" spans="1:15">
      <c r="D11" s="5"/>
      <c r="N11" s="167"/>
    </row>
    <row r="12" spans="1:15">
      <c r="D12" s="170" t="str">
        <f>INDEX('Title Data (HIDE)'!D18:E18,1,'Title Data (HIDE)'!$O$1)&amp;":"</f>
        <v>Fecha corte:</v>
      </c>
      <c r="H12" s="172">
        <f>+'Resumen-Total'!C9</f>
        <v>45199</v>
      </c>
      <c r="N12" s="167"/>
    </row>
    <row r="13" spans="1:15">
      <c r="D13" s="5"/>
      <c r="N13" s="167"/>
    </row>
    <row r="14" spans="1:15">
      <c r="D14" s="170" t="str">
        <f>INDEX('Title Data (HIDE)'!D3:E3,1,'Title Data (HIDE)'!$O$1)</f>
        <v>Frecuencia de producción:</v>
      </c>
      <c r="H14" s="171" t="str">
        <f>INDEX('Title Data (HIDE)'!D4:E4,1,'Title Data (HIDE)'!$O$1)</f>
        <v>Mensualmente</v>
      </c>
      <c r="N14" s="167"/>
    </row>
    <row r="15" spans="1:15">
      <c r="D15" s="5"/>
      <c r="N15" s="167"/>
    </row>
    <row r="16" spans="1:15">
      <c r="D16" s="170" t="str">
        <f>INDEX('Title Data (HIDE)'!D7:E7,1,'Title Data (HIDE)'!$O$1)</f>
        <v>Fuentes:</v>
      </c>
      <c r="H16" s="171" t="str">
        <f>INDEX('Title Data (HIDE)'!D8:E8,1,'Title Data (HIDE)'!$O$1)</f>
        <v>Subdirección de Riesgo - DGCPTN</v>
      </c>
      <c r="N16" s="167"/>
    </row>
    <row r="17" spans="4:14">
      <c r="D17" s="5"/>
      <c r="H17" s="171" t="str">
        <f>INDEX('Title Data (HIDE)'!D9:E9,1,'Title Data (HIDE)'!$O$1)</f>
        <v xml:space="preserve">Dirección General de Crédito Público y Tesoro Nacional </v>
      </c>
      <c r="N17" s="167"/>
    </row>
    <row r="18" spans="4:14">
      <c r="D18" s="5"/>
      <c r="H18" s="171" t="str">
        <f>INDEX('Title Data (HIDE)'!D10:E10,1,'Title Data (HIDE)'!$O$1)</f>
        <v>Ministerio de Hacienda y Crédito Público, Colombia</v>
      </c>
      <c r="N18" s="167"/>
    </row>
    <row r="19" spans="4:14">
      <c r="D19" s="5"/>
      <c r="N19" s="167"/>
    </row>
    <row r="20" spans="4:14">
      <c r="D20" s="170" t="str">
        <f>INDEX('Title Data (HIDE)'!D11:E11,1,'Title Data (HIDE)'!$O$1)</f>
        <v>Ubicación virtual:</v>
      </c>
      <c r="H20" s="171" t="str">
        <f>INDEX('Title Data (HIDE)'!D12:E12,1,'Title Data (HIDE)'!$O$1)</f>
        <v>http://www.irc.gov.co</v>
      </c>
      <c r="N20" s="167"/>
    </row>
    <row r="21" spans="4:14">
      <c r="D21" s="5"/>
      <c r="N21" s="167"/>
    </row>
    <row r="22" spans="4:14">
      <c r="D22" s="170" t="str">
        <f>INDEX('Title Data (HIDE)'!D13:E13,1,'Title Data (HIDE)'!$O$1)</f>
        <v>Fecha de última revisión de formato:</v>
      </c>
      <c r="H22" s="172">
        <f>INDEX('Title Data (HIDE)'!D14:E14,1,'Title Data (HIDE)'!$O$1)</f>
        <v>42735</v>
      </c>
      <c r="N22" s="167"/>
    </row>
    <row r="23" spans="4:14">
      <c r="D23" s="5"/>
      <c r="N23" s="167"/>
    </row>
    <row r="24" spans="4:14">
      <c r="D24" s="5"/>
      <c r="N24" s="167"/>
    </row>
    <row r="25" spans="4:14">
      <c r="D25" s="5" t="s">
        <v>384</v>
      </c>
    </row>
  </sheetData>
  <sheetProtection password="CBEE" sheet="1" objects="1" scenarios="1"/>
  <phoneticPr fontId="0" type="noConversion"/>
  <pageMargins left="0.7" right="0.7" top="0.75" bottom="0.75" header="0.3" footer="0.3"/>
  <pageSetup scale="87" orientation="landscape" horizont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rgb="FFB48C41"/>
    <pageSetUpPr fitToPage="1"/>
  </sheetPr>
  <dimension ref="A1:P123"/>
  <sheetViews>
    <sheetView zoomScale="85" zoomScaleNormal="85" zoomScaleSheetLayoutView="85" workbookViewId="0">
      <selection activeCell="C9" sqref="C9"/>
    </sheetView>
  </sheetViews>
  <sheetFormatPr baseColWidth="10" defaultRowHeight="12.75"/>
  <cols>
    <col min="1" max="1" width="8.5703125" style="8" bestFit="1" customWidth="1"/>
    <col min="2" max="2" width="24.140625" style="9" customWidth="1"/>
    <col min="3" max="3" width="17.42578125" style="9" customWidth="1"/>
    <col min="4" max="4" width="13.42578125" style="8" customWidth="1"/>
    <col min="5" max="5" width="15.85546875" style="9" customWidth="1"/>
    <col min="6" max="6" width="9.140625" style="9" customWidth="1"/>
    <col min="7" max="7" width="15.28515625" style="8" bestFit="1" customWidth="1"/>
    <col min="8" max="8" width="11.7109375" style="9" customWidth="1"/>
    <col min="9" max="9" width="24.140625" style="9" customWidth="1"/>
    <col min="10" max="10" width="17" style="9" bestFit="1" customWidth="1"/>
    <col min="11" max="11" width="21" style="8" customWidth="1"/>
    <col min="12" max="12" width="10.7109375" style="9" customWidth="1"/>
    <col min="13" max="13" width="12.28515625" style="9" bestFit="1" customWidth="1"/>
    <col min="14" max="14" width="14.85546875" style="9" bestFit="1" customWidth="1"/>
    <col min="15" max="15" width="12.5703125" style="9" bestFit="1" customWidth="1"/>
    <col min="16" max="16" width="12.28515625" style="9" bestFit="1" customWidth="1"/>
    <col min="17" max="16384" width="11.42578125" style="9"/>
  </cols>
  <sheetData>
    <row r="1" spans="1:14" ht="12.75" customHeight="1">
      <c r="A1" s="6"/>
      <c r="B1" s="7"/>
      <c r="C1" s="7"/>
    </row>
    <row r="2" spans="1:14">
      <c r="A2" s="6"/>
      <c r="B2" s="7"/>
      <c r="C2" s="7"/>
    </row>
    <row r="3" spans="1:14">
      <c r="A3" s="6"/>
      <c r="B3" s="6"/>
      <c r="C3" s="7"/>
    </row>
    <row r="4" spans="1:14">
      <c r="A4" s="6"/>
      <c r="B4" s="7"/>
      <c r="C4" s="7"/>
    </row>
    <row r="5" spans="1:14">
      <c r="A5" s="6"/>
      <c r="B5" s="7"/>
      <c r="C5" s="7"/>
    </row>
    <row r="6" spans="1:14">
      <c r="A6" s="6"/>
      <c r="B6" s="7"/>
      <c r="C6" s="7"/>
    </row>
    <row r="7" spans="1:14" s="11" customFormat="1" ht="26.25">
      <c r="A7" s="10"/>
      <c r="B7" s="173" t="str">
        <f>INDEX('Title Data (HIDE)'!D17:E17,1,'Title Data (HIDE)'!$O$1)</f>
        <v>Perfil Deuda Bruta Total GNC</v>
      </c>
      <c r="C7" s="174"/>
      <c r="D7" s="175"/>
      <c r="E7" s="175"/>
      <c r="F7" s="175"/>
      <c r="G7" s="175"/>
      <c r="H7" s="175"/>
      <c r="I7" s="175"/>
      <c r="J7" s="175"/>
      <c r="K7" s="175"/>
      <c r="L7" s="175"/>
      <c r="M7" s="163"/>
    </row>
    <row r="8" spans="1:14" s="11" customFormat="1">
      <c r="A8" s="10"/>
      <c r="B8" s="176"/>
      <c r="C8" s="176"/>
      <c r="D8" s="177"/>
      <c r="G8" s="177"/>
      <c r="J8" s="304"/>
      <c r="K8" s="177"/>
      <c r="M8" s="163"/>
    </row>
    <row r="9" spans="1:14">
      <c r="B9" s="309" t="str">
        <f>INDEX('Title Data (HIDE)'!D18:E18,1,'Title Data (HIDE)'!$O$1)</f>
        <v>Fecha corte</v>
      </c>
      <c r="C9" s="310">
        <v>45199</v>
      </c>
      <c r="D9" s="311"/>
      <c r="E9" s="178"/>
      <c r="F9" s="179"/>
      <c r="G9" s="180" t="s">
        <v>15</v>
      </c>
      <c r="H9" s="181">
        <v>1.0593999999999999</v>
      </c>
      <c r="I9" s="180" t="s">
        <v>387</v>
      </c>
      <c r="J9" s="182">
        <v>5.3099999999999994E-2</v>
      </c>
      <c r="K9" s="183" t="s">
        <v>19</v>
      </c>
      <c r="L9" s="184">
        <v>0.1099</v>
      </c>
      <c r="M9" s="164"/>
    </row>
    <row r="10" spans="1:14">
      <c r="B10" s="312" t="str">
        <f>INDEX('Title Data (HIDE)'!D19:E19,1,'Title Data (HIDE)'!$O$1)</f>
        <v>Fecha corte variables</v>
      </c>
      <c r="C10" s="601">
        <v>45199</v>
      </c>
      <c r="D10" s="313"/>
      <c r="E10" s="185"/>
      <c r="F10" s="321"/>
      <c r="G10" s="186" t="s">
        <v>16</v>
      </c>
      <c r="H10" s="187">
        <v>148.49481665995091</v>
      </c>
      <c r="I10" s="186" t="s">
        <v>382</v>
      </c>
      <c r="J10" s="188">
        <v>5.4672699999999998E-2</v>
      </c>
      <c r="K10" s="189" t="s">
        <v>6</v>
      </c>
      <c r="L10" s="190">
        <v>352.9314</v>
      </c>
      <c r="M10" s="164"/>
    </row>
    <row r="11" spans="1:14">
      <c r="B11" s="191"/>
      <c r="C11" s="192"/>
      <c r="D11" s="193"/>
      <c r="E11" s="194"/>
      <c r="F11" s="194"/>
      <c r="G11" s="193" t="s">
        <v>17</v>
      </c>
      <c r="H11" s="195">
        <v>4053.76</v>
      </c>
      <c r="I11" s="193"/>
      <c r="J11" s="196"/>
      <c r="K11" s="192"/>
      <c r="L11" s="197"/>
      <c r="M11" s="164"/>
    </row>
    <row r="12" spans="1:14">
      <c r="B12" s="198"/>
      <c r="C12" s="198"/>
      <c r="D12" s="13"/>
      <c r="E12" s="198"/>
      <c r="F12" s="199"/>
      <c r="G12" s="13"/>
      <c r="H12" s="198"/>
      <c r="I12" s="198"/>
      <c r="K12" s="13"/>
      <c r="L12" s="14"/>
      <c r="M12" s="164"/>
    </row>
    <row r="13" spans="1:14" ht="15.75">
      <c r="B13" s="200" t="str">
        <f>INDEX('Title Data (HIDE)'!D23:E23,1,'Title Data (HIDE)'!$O$1)</f>
        <v>Resumen de deuda en COP y USD</v>
      </c>
      <c r="C13" s="201"/>
      <c r="D13" s="201"/>
      <c r="E13" s="201"/>
      <c r="F13" s="201"/>
      <c r="G13" s="201"/>
      <c r="H13" s="202"/>
      <c r="I13" s="203" t="str">
        <f>INDEX('Title Data (HIDE)'!D55:E55,1,'Title Data (HIDE)'!$O$1)</f>
        <v>Indicadores</v>
      </c>
      <c r="J13" s="201"/>
      <c r="K13" s="203"/>
      <c r="L13" s="204"/>
      <c r="M13" s="164"/>
    </row>
    <row r="14" spans="1:14" ht="15.75">
      <c r="B14" s="205" t="str">
        <f>INDEX('Title Data (HIDE)'!D27:E27,1,'Title Data (HIDE)'!$O$1)</f>
        <v>Saldo</v>
      </c>
      <c r="C14" s="206" t="str">
        <f>INDEX('Title Data (HIDE)'!D28:E28,1,'Title Data (HIDE)'!$O$1)</f>
        <v xml:space="preserve">Interna (1) </v>
      </c>
      <c r="D14" s="207"/>
      <c r="E14" s="206" t="str">
        <f>INDEX('Title Data (HIDE)'!D30:E30,1,'Title Data (HIDE)'!$O$1)</f>
        <v>Externa</v>
      </c>
      <c r="F14" s="208"/>
      <c r="G14" s="206" t="s">
        <v>3</v>
      </c>
      <c r="H14" s="8"/>
      <c r="I14" s="186" t="str">
        <f>INDEX('Title Data (HIDE)'!D56:E56,1,'Title Data (HIDE)'!$O$1)</f>
        <v>Indicador</v>
      </c>
      <c r="J14" s="209" t="str">
        <f>C21</f>
        <v>Interna</v>
      </c>
      <c r="K14" s="209" t="str">
        <f>E14</f>
        <v>Externa</v>
      </c>
      <c r="L14" s="210"/>
      <c r="M14" s="164"/>
    </row>
    <row r="15" spans="1:14">
      <c r="B15" s="211" t="str">
        <f>INDEX('Title Data (HIDE)'!D33:E33,1,'Title Data (HIDE)'!$O$1)</f>
        <v>COP millones</v>
      </c>
      <c r="C15" s="292">
        <v>549730139.95509291</v>
      </c>
      <c r="D15" s="303">
        <v>0.63768754120176852</v>
      </c>
      <c r="E15" s="292">
        <v>312338043.02851456</v>
      </c>
      <c r="F15" s="303">
        <v>0.36231245879823148</v>
      </c>
      <c r="G15" s="293">
        <v>862068182.98360753</v>
      </c>
      <c r="H15" s="294">
        <v>1</v>
      </c>
      <c r="I15" s="208" t="s">
        <v>290</v>
      </c>
      <c r="J15" s="320"/>
      <c r="K15" s="320">
        <v>5.1153137672030023E-2</v>
      </c>
      <c r="L15" s="212"/>
      <c r="M15" s="305"/>
      <c r="N15" s="284"/>
    </row>
    <row r="16" spans="1:14">
      <c r="B16" s="211" t="str">
        <f>INDEX('Title Data (HIDE)'!D34:E34,1,'Title Data (HIDE)'!$O$1)</f>
        <v>USD millones</v>
      </c>
      <c r="C16" s="292">
        <v>135609.9374297178</v>
      </c>
      <c r="D16" s="213"/>
      <c r="E16" s="292">
        <v>77048.972565843695</v>
      </c>
      <c r="F16" s="213"/>
      <c r="G16" s="293">
        <v>212658.90999556149</v>
      </c>
      <c r="H16" s="295"/>
      <c r="I16" s="208" t="s">
        <v>291</v>
      </c>
      <c r="J16" s="320">
        <v>0.10213285993956786</v>
      </c>
      <c r="K16" s="320"/>
      <c r="L16" s="214"/>
      <c r="M16" s="315"/>
      <c r="N16" s="302"/>
    </row>
    <row r="17" spans="1:16">
      <c r="B17" s="211" t="s">
        <v>386</v>
      </c>
      <c r="C17" s="216">
        <v>0.34239756806145732</v>
      </c>
      <c r="D17" s="216"/>
      <c r="E17" s="216">
        <v>0.19453869921480813</v>
      </c>
      <c r="F17" s="216"/>
      <c r="G17" s="216">
        <v>0.53693626727626553</v>
      </c>
      <c r="H17" s="296" t="s">
        <v>383</v>
      </c>
      <c r="I17" s="208" t="s">
        <v>1</v>
      </c>
      <c r="J17" s="215">
        <v>9.4531838595218414</v>
      </c>
      <c r="K17" s="283">
        <v>10.73128676338488</v>
      </c>
      <c r="L17" s="214"/>
      <c r="M17" s="315"/>
      <c r="N17" s="302"/>
      <c r="O17" s="301"/>
    </row>
    <row r="18" spans="1:16">
      <c r="B18" s="211"/>
      <c r="C18" s="216"/>
      <c r="D18" s="207"/>
      <c r="E18" s="216"/>
      <c r="F18" s="208"/>
      <c r="G18" s="217"/>
      <c r="H18" s="218"/>
      <c r="I18" s="208" t="s">
        <v>42</v>
      </c>
      <c r="J18" s="215">
        <v>6.0268577782454109</v>
      </c>
      <c r="K18" s="283">
        <v>6.1190409019769145</v>
      </c>
      <c r="L18" s="219"/>
      <c r="M18" s="315"/>
      <c r="N18" s="302"/>
      <c r="O18" s="301"/>
    </row>
    <row r="19" spans="1:16" s="14" customFormat="1">
      <c r="A19" s="8"/>
      <c r="B19" s="220"/>
      <c r="C19" s="221"/>
      <c r="D19" s="221"/>
      <c r="E19" s="221"/>
      <c r="F19" s="221"/>
      <c r="G19" s="221"/>
      <c r="H19" s="13"/>
      <c r="I19" s="221"/>
      <c r="J19" s="221"/>
      <c r="K19" s="221"/>
      <c r="L19" s="222"/>
      <c r="M19" s="165"/>
    </row>
    <row r="20" spans="1:16" s="14" customFormat="1" ht="15.75">
      <c r="A20" s="8"/>
      <c r="B20" s="223" t="str">
        <f>INDEX('Title Data (HIDE)'!D31:E31,1,'Title Data (HIDE)'!$O$1)</f>
        <v>Denominación de deuda</v>
      </c>
      <c r="C20" s="224"/>
      <c r="D20" s="224"/>
      <c r="E20" s="224"/>
      <c r="F20" s="224"/>
      <c r="G20" s="224"/>
      <c r="H20" s="225"/>
      <c r="I20" s="226" t="str">
        <f>INDEX('Title Data (HIDE)'!D61:E61,1,'Title Data (HIDE)'!$O$1)</f>
        <v>Fuentes</v>
      </c>
      <c r="J20" s="226" t="str">
        <f>C22</f>
        <v>COP millones</v>
      </c>
      <c r="K20" s="226" t="str">
        <f>E22</f>
        <v>USD millones</v>
      </c>
      <c r="L20" s="227"/>
      <c r="M20" s="291"/>
    </row>
    <row r="21" spans="1:16" s="14" customFormat="1" ht="15.75">
      <c r="A21" s="8"/>
      <c r="B21" s="228"/>
      <c r="C21" s="224" t="str">
        <f>INDEX('Title Data (HIDE)'!D29:E29,1,'Title Data (HIDE)'!$O$1)</f>
        <v>Interna</v>
      </c>
      <c r="D21" s="224"/>
      <c r="E21" s="224" t="str">
        <f>E14</f>
        <v>Externa</v>
      </c>
      <c r="F21" s="224"/>
      <c r="G21" s="186" t="s">
        <v>3</v>
      </c>
      <c r="H21" s="229"/>
      <c r="I21" s="186"/>
      <c r="J21" s="186"/>
      <c r="K21" s="186"/>
      <c r="L21" s="230"/>
      <c r="M21" s="165"/>
      <c r="O21" s="298"/>
      <c r="P21" s="299"/>
    </row>
    <row r="22" spans="1:16" s="14" customFormat="1">
      <c r="A22" s="8"/>
      <c r="B22" s="205" t="str">
        <f>INDEX('Title Data (HIDE)'!D32:E32,1,'Title Data (HIDE)'!$O$1)</f>
        <v>Moneda</v>
      </c>
      <c r="C22" s="186" t="str">
        <f>INDEX('Title Data (HIDE)'!D33:E33,1,'Title Data (HIDE)'!$O$1)</f>
        <v>COP millones</v>
      </c>
      <c r="D22" s="186" t="s">
        <v>106</v>
      </c>
      <c r="E22" s="186" t="str">
        <f>INDEX('Title Data (HIDE)'!D34:E34,1,'Title Data (HIDE)'!$O$1)</f>
        <v>USD millones</v>
      </c>
      <c r="F22" s="186" t="s">
        <v>106</v>
      </c>
      <c r="G22" s="186" t="s">
        <v>106</v>
      </c>
      <c r="H22" s="15"/>
      <c r="I22" s="208"/>
      <c r="J22" s="231"/>
      <c r="K22" s="231"/>
      <c r="L22" s="232"/>
      <c r="M22" s="166"/>
    </row>
    <row r="23" spans="1:16">
      <c r="B23" s="211" t="s">
        <v>0</v>
      </c>
      <c r="C23" s="233">
        <v>0</v>
      </c>
      <c r="D23" s="213"/>
      <c r="E23" s="233">
        <v>68883.793782640336</v>
      </c>
      <c r="F23" s="238">
        <v>0.89402611726943348</v>
      </c>
      <c r="G23" s="587">
        <v>0.3239168007777245</v>
      </c>
      <c r="H23" s="13"/>
      <c r="I23" s="234" t="s">
        <v>392</v>
      </c>
      <c r="J23" s="576">
        <v>491824449.96354818</v>
      </c>
      <c r="K23" s="576">
        <v>121325.49780044901</v>
      </c>
      <c r="L23" s="282">
        <v>0.57051687983814658</v>
      </c>
      <c r="M23" s="166"/>
      <c r="N23" s="600"/>
      <c r="P23" s="290"/>
    </row>
    <row r="24" spans="1:16">
      <c r="B24" s="211" t="s">
        <v>20</v>
      </c>
      <c r="C24" s="233">
        <v>0</v>
      </c>
      <c r="D24" s="213"/>
      <c r="E24" s="233">
        <v>6543.3511326580965</v>
      </c>
      <c r="F24" s="238">
        <v>8.4924573485601632E-2</v>
      </c>
      <c r="G24" s="587">
        <v>3.0769231031959422E-2</v>
      </c>
      <c r="H24" s="218"/>
      <c r="I24" s="234" t="s">
        <v>292</v>
      </c>
      <c r="J24" s="593">
        <v>149993989.11328003</v>
      </c>
      <c r="K24" s="591">
        <v>37001.201135064737</v>
      </c>
      <c r="L24" s="592">
        <v>0.17399318531180755</v>
      </c>
      <c r="M24" s="574"/>
      <c r="N24" s="600"/>
    </row>
    <row r="25" spans="1:16">
      <c r="B25" s="211" t="s">
        <v>22</v>
      </c>
      <c r="C25" s="233">
        <v>167225819.36354819</v>
      </c>
      <c r="D25" s="238">
        <v>0.30419619957022687</v>
      </c>
      <c r="E25" s="233">
        <v>0</v>
      </c>
      <c r="F25" s="238">
        <v>0</v>
      </c>
      <c r="G25" s="587">
        <v>0.19398212654686045</v>
      </c>
      <c r="I25" s="234" t="s">
        <v>10</v>
      </c>
      <c r="J25" s="593">
        <v>41398623.021078706</v>
      </c>
      <c r="K25" s="591">
        <v>10212.401084691423</v>
      </c>
      <c r="L25" s="592">
        <v>4.8022446296299405E-2</v>
      </c>
      <c r="M25" s="166"/>
      <c r="N25" s="600"/>
    </row>
    <row r="26" spans="1:16">
      <c r="A26" s="16"/>
      <c r="B26" s="211" t="s">
        <v>5</v>
      </c>
      <c r="C26" s="233">
        <v>382504320.59154475</v>
      </c>
      <c r="D26" s="238">
        <v>0.69580380042977319</v>
      </c>
      <c r="E26" s="233">
        <v>1621.8276505452727</v>
      </c>
      <c r="F26" s="238">
        <v>2.1049309244965057E-2</v>
      </c>
      <c r="G26" s="587">
        <v>0.45133184164345574</v>
      </c>
      <c r="H26" s="8"/>
      <c r="I26" s="234" t="s">
        <v>11</v>
      </c>
      <c r="J26" s="593">
        <v>62447772.331956647</v>
      </c>
      <c r="K26" s="591">
        <v>15404.901210717122</v>
      </c>
      <c r="L26" s="592">
        <v>7.2439481661213459E-2</v>
      </c>
      <c r="M26" s="166"/>
      <c r="N26" s="600"/>
      <c r="O26" s="284"/>
      <c r="P26" s="284"/>
    </row>
    <row r="27" spans="1:16">
      <c r="A27" s="16"/>
      <c r="B27" s="220" t="s">
        <v>3</v>
      </c>
      <c r="C27" s="236">
        <v>549730139.95509291</v>
      </c>
      <c r="D27" s="587">
        <v>1</v>
      </c>
      <c r="E27" s="236">
        <v>77048.972565843695</v>
      </c>
      <c r="F27" s="587">
        <v>1.0000000000000002</v>
      </c>
      <c r="G27" s="587">
        <v>1</v>
      </c>
      <c r="H27" s="218"/>
      <c r="I27" s="234" t="s">
        <v>13</v>
      </c>
      <c r="J27" s="593">
        <v>12223390.481903728</v>
      </c>
      <c r="K27" s="591">
        <v>3015.321696869999</v>
      </c>
      <c r="L27" s="592">
        <v>1.4179145829972198E-2</v>
      </c>
      <c r="M27" s="166"/>
      <c r="N27" s="600"/>
    </row>
    <row r="28" spans="1:16">
      <c r="A28" s="16"/>
      <c r="B28" s="220"/>
      <c r="D28" s="274"/>
      <c r="F28" s="274"/>
      <c r="G28" s="274"/>
      <c r="I28" s="234" t="s">
        <v>277</v>
      </c>
      <c r="J28" s="593">
        <v>46274902.245288</v>
      </c>
      <c r="K28" s="591">
        <v>11415.303877212267</v>
      </c>
      <c r="L28" s="592">
        <v>5.3678935330997983E-2</v>
      </c>
      <c r="M28" s="166"/>
      <c r="N28" s="600"/>
    </row>
    <row r="29" spans="1:16">
      <c r="A29" s="16"/>
      <c r="B29" s="220"/>
      <c r="C29" s="237"/>
      <c r="D29" s="587"/>
      <c r="E29" s="236"/>
      <c r="F29" s="587"/>
      <c r="G29" s="587"/>
      <c r="H29" s="8"/>
      <c r="I29" s="234" t="s">
        <v>380</v>
      </c>
      <c r="J29" s="593">
        <v>11630787.746256791</v>
      </c>
      <c r="K29" s="591">
        <v>2869.1357520565575</v>
      </c>
      <c r="L29" s="592">
        <v>1.3491726032623981E-2</v>
      </c>
      <c r="M29" s="166"/>
      <c r="N29" s="600"/>
    </row>
    <row r="30" spans="1:16">
      <c r="A30" s="16"/>
      <c r="B30" s="211" t="str">
        <f>INDEX('Title Data (HIDE)'!D37:E37,1,'Title Data (HIDE)'!$O$1)</f>
        <v>Total moneda local</v>
      </c>
      <c r="C30" s="297">
        <v>549730139.95509291</v>
      </c>
      <c r="D30" s="238">
        <v>1</v>
      </c>
      <c r="E30" s="297">
        <v>1621.8276505452727</v>
      </c>
      <c r="F30" s="238">
        <v>2.1049309244965057E-2</v>
      </c>
      <c r="G30" s="587">
        <v>0.64531396819031617</v>
      </c>
      <c r="H30" s="218"/>
      <c r="I30" s="234" t="s">
        <v>381</v>
      </c>
      <c r="J30" s="593">
        <v>46274268.080295429</v>
      </c>
      <c r="K30" s="604">
        <v>11415.147438500411</v>
      </c>
      <c r="L30" s="592">
        <v>5.3678199698938833E-2</v>
      </c>
      <c r="M30" s="166"/>
      <c r="N30" s="600"/>
    </row>
    <row r="31" spans="1:16">
      <c r="A31" s="16"/>
      <c r="B31" s="211" t="str">
        <f>INDEX('Title Data (HIDE)'!D38:E38,1,'Title Data (HIDE)'!$O$1)</f>
        <v>Total moneda extranjera</v>
      </c>
      <c r="C31" s="297">
        <v>0</v>
      </c>
      <c r="D31" s="238">
        <v>0</v>
      </c>
      <c r="E31" s="297">
        <v>75427.144915298428</v>
      </c>
      <c r="F31" s="238">
        <v>0.97895069075503516</v>
      </c>
      <c r="G31" s="587">
        <v>0.35468603180968394</v>
      </c>
      <c r="H31" s="8"/>
      <c r="L31" s="232"/>
      <c r="M31" s="166"/>
      <c r="N31" s="21"/>
    </row>
    <row r="32" spans="1:16">
      <c r="A32" s="16"/>
      <c r="B32" s="211"/>
      <c r="C32" s="208"/>
      <c r="D32" s="208"/>
      <c r="E32" s="208"/>
      <c r="F32" s="208"/>
      <c r="G32" s="208"/>
      <c r="H32" s="218"/>
      <c r="L32" s="232"/>
      <c r="M32" s="166"/>
    </row>
    <row r="33" spans="1:15" ht="15.75">
      <c r="B33" s="240" t="str">
        <f>INDEX('Title Data (HIDE)'!D39:E39,1,'Title Data (HIDE)'!$O$1)</f>
        <v>Tipo de interés</v>
      </c>
      <c r="C33" s="226"/>
      <c r="D33" s="226"/>
      <c r="E33" s="226"/>
      <c r="F33" s="226"/>
      <c r="G33" s="226"/>
      <c r="H33" s="241"/>
      <c r="I33" s="234"/>
      <c r="J33" s="242"/>
      <c r="K33" s="242"/>
      <c r="L33" s="232"/>
      <c r="M33" s="164"/>
    </row>
    <row r="34" spans="1:15" ht="15.75">
      <c r="B34" s="243"/>
      <c r="C34" s="206" t="str">
        <f>C21</f>
        <v>Interna</v>
      </c>
      <c r="D34" s="226"/>
      <c r="E34" s="206" t="str">
        <f>E21</f>
        <v>Externa</v>
      </c>
      <c r="F34" s="226"/>
      <c r="G34" s="186" t="s">
        <v>3</v>
      </c>
      <c r="H34" s="244"/>
      <c r="I34" s="234"/>
      <c r="J34" s="239"/>
      <c r="K34" s="239"/>
      <c r="L34" s="232"/>
      <c r="M34" s="164"/>
    </row>
    <row r="35" spans="1:15">
      <c r="B35" s="205" t="str">
        <f>INDEX('Title Data (HIDE)'!D39:E39,1,'Title Data (HIDE)'!$O$1)</f>
        <v>Tipo de interés</v>
      </c>
      <c r="C35" s="186" t="str">
        <f>C22</f>
        <v>COP millones</v>
      </c>
      <c r="D35" s="186" t="s">
        <v>106</v>
      </c>
      <c r="E35" s="186" t="str">
        <f>E22</f>
        <v>USD millones</v>
      </c>
      <c r="F35" s="186" t="s">
        <v>106</v>
      </c>
      <c r="G35" s="207"/>
      <c r="H35" s="218"/>
      <c r="I35" s="208"/>
      <c r="J35" s="208"/>
      <c r="K35" s="207"/>
      <c r="L35" s="245"/>
      <c r="M35" s="164"/>
    </row>
    <row r="36" spans="1:15">
      <c r="B36" s="318" t="str">
        <f>INDEX('Title Data (HIDE)'!D40:E40,1,'Title Data (HIDE)'!$O$1)</f>
        <v>Fija</v>
      </c>
      <c r="C36" s="233">
        <v>549729378.97307098</v>
      </c>
      <c r="D36" s="238">
        <v>0.99999861571711901</v>
      </c>
      <c r="E36" s="233">
        <v>63587.170168007528</v>
      </c>
      <c r="F36" s="238">
        <v>0.8252825190325267</v>
      </c>
      <c r="G36" s="587">
        <v>0.93669679713569476</v>
      </c>
      <c r="H36" s="8"/>
      <c r="I36" s="208"/>
      <c r="J36" s="208"/>
      <c r="K36" s="208"/>
      <c r="L36" s="245"/>
      <c r="M36" s="164"/>
    </row>
    <row r="37" spans="1:15">
      <c r="B37" s="211" t="str">
        <f>INDEX('Title Data (HIDE)'!D41:E41,1,'Title Data (HIDE)'!$O$1)</f>
        <v>Variable</v>
      </c>
      <c r="C37" s="233">
        <v>760.98202192783356</v>
      </c>
      <c r="D37" s="238">
        <v>1.3842828810332241E-6</v>
      </c>
      <c r="E37" s="233">
        <v>13461.802397836167</v>
      </c>
      <c r="F37" s="238">
        <v>0.17471748096747328</v>
      </c>
      <c r="G37" s="587">
        <v>6.33032028643052E-2</v>
      </c>
      <c r="H37" s="8"/>
      <c r="I37" s="208"/>
      <c r="J37" s="208"/>
      <c r="K37" s="208"/>
      <c r="L37" s="245"/>
      <c r="M37" s="164"/>
    </row>
    <row r="38" spans="1:15">
      <c r="B38" s="220" t="s">
        <v>3</v>
      </c>
      <c r="C38" s="236">
        <v>549730139.95509291</v>
      </c>
      <c r="D38" s="587">
        <v>1</v>
      </c>
      <c r="E38" s="236">
        <v>77048.972565843695</v>
      </c>
      <c r="F38" s="587">
        <v>1</v>
      </c>
      <c r="G38" s="587">
        <v>1</v>
      </c>
      <c r="H38" s="8"/>
      <c r="I38" s="208"/>
      <c r="J38" s="208"/>
      <c r="K38" s="207"/>
      <c r="L38" s="245"/>
      <c r="M38" s="164"/>
    </row>
    <row r="39" spans="1:15">
      <c r="B39" s="211"/>
      <c r="C39" s="246"/>
      <c r="D39" s="247"/>
      <c r="E39" s="235"/>
      <c r="F39" s="246"/>
      <c r="G39" s="247"/>
      <c r="H39" s="8"/>
      <c r="I39" s="208"/>
      <c r="J39" s="606"/>
      <c r="K39" s="607"/>
      <c r="L39" s="245"/>
      <c r="M39" s="164"/>
    </row>
    <row r="40" spans="1:15">
      <c r="B40" s="312" t="s">
        <v>356</v>
      </c>
      <c r="C40" s="611" t="s">
        <v>385</v>
      </c>
      <c r="D40" s="611"/>
      <c r="E40" s="248"/>
      <c r="F40" s="248"/>
      <c r="G40" s="207"/>
      <c r="H40" s="218"/>
      <c r="I40" s="208"/>
      <c r="J40" s="608"/>
      <c r="K40" s="608"/>
      <c r="L40" s="245"/>
      <c r="M40" s="164"/>
    </row>
    <row r="41" spans="1:15">
      <c r="B41" s="249" t="s">
        <v>289</v>
      </c>
      <c r="C41" s="319">
        <v>1605531.6720486204</v>
      </c>
      <c r="D41" s="250"/>
      <c r="E41" s="250"/>
      <c r="F41" s="250"/>
      <c r="G41" s="251"/>
      <c r="H41" s="252"/>
      <c r="I41" s="253"/>
      <c r="J41" s="609"/>
      <c r="K41" s="610"/>
      <c r="L41" s="254"/>
      <c r="M41" s="300"/>
    </row>
    <row r="42" spans="1:15">
      <c r="M42" s="164"/>
    </row>
    <row r="43" spans="1:15" ht="15">
      <c r="B43" s="255" t="str">
        <f>INDEX('Title Data (HIDE)'!D43:E43,1,'Title Data (HIDE)'!$O$1)</f>
        <v>Perfil de amortizaciones de deuda total en COP</v>
      </c>
      <c r="C43" s="256"/>
      <c r="D43" s="256"/>
      <c r="E43" s="256"/>
      <c r="F43" s="257"/>
      <c r="H43" s="255" t="str">
        <f>INDEX('Title Data (HIDE)'!D44:E44,1,'Title Data (HIDE)'!$O$1)</f>
        <v>Perfil de amortizaciones de deuda total en USD</v>
      </c>
      <c r="I43" s="256"/>
      <c r="J43" s="256"/>
      <c r="K43" s="256"/>
      <c r="L43" s="258"/>
      <c r="M43" s="164"/>
    </row>
    <row r="44" spans="1:15">
      <c r="B44" s="259" t="str">
        <f>C22</f>
        <v>COP millones</v>
      </c>
      <c r="C44" s="260"/>
      <c r="D44" s="206"/>
      <c r="E44" s="206"/>
      <c r="F44" s="261"/>
      <c r="H44" s="259" t="str">
        <f>E22</f>
        <v>USD millones</v>
      </c>
      <c r="I44" s="206"/>
      <c r="J44" s="206"/>
      <c r="K44" s="206"/>
      <c r="L44" s="262"/>
      <c r="M44" s="164"/>
    </row>
    <row r="45" spans="1:15">
      <c r="B45" s="205" t="str">
        <f>INDEX('Title Data (HIDE)'!D46:E46,1,'Title Data (HIDE)'!$O$1)</f>
        <v>Periodo</v>
      </c>
      <c r="C45" s="263" t="str">
        <f>C34</f>
        <v>Interna</v>
      </c>
      <c r="D45" s="263" t="str">
        <f>E14</f>
        <v>Externa</v>
      </c>
      <c r="E45" s="186" t="s">
        <v>3</v>
      </c>
      <c r="F45" s="230" t="s">
        <v>106</v>
      </c>
      <c r="G45" s="264"/>
      <c r="H45" s="205" t="str">
        <f>B45</f>
        <v>Periodo</v>
      </c>
      <c r="I45" s="263" t="str">
        <f>C21</f>
        <v>Interna</v>
      </c>
      <c r="J45" s="263" t="str">
        <f>E14</f>
        <v>Externa</v>
      </c>
      <c r="K45" s="263" t="s">
        <v>3</v>
      </c>
      <c r="L45" s="230" t="s">
        <v>106</v>
      </c>
      <c r="M45" s="164"/>
      <c r="N45" s="265"/>
      <c r="O45" s="266"/>
    </row>
    <row r="46" spans="1:15">
      <c r="A46" s="18"/>
      <c r="B46" s="162">
        <v>2023</v>
      </c>
      <c r="C46" s="265">
        <v>7656712.1826070007</v>
      </c>
      <c r="D46" s="306">
        <v>1325091.9485005671</v>
      </c>
      <c r="E46" s="306">
        <v>8981804.1311075687</v>
      </c>
      <c r="F46" s="232">
        <v>1.0418902249728872E-2</v>
      </c>
      <c r="G46" s="17"/>
      <c r="H46" s="162">
        <v>2023</v>
      </c>
      <c r="I46" s="266">
        <v>1888.7926721382125</v>
      </c>
      <c r="J46" s="308">
        <v>326.87972363942782</v>
      </c>
      <c r="K46" s="233">
        <v>2215.6723957776403</v>
      </c>
      <c r="L46" s="232">
        <v>1.0418902249728863E-2</v>
      </c>
      <c r="M46" s="575"/>
      <c r="N46" s="575"/>
      <c r="O46" s="284"/>
    </row>
    <row r="47" spans="1:15">
      <c r="A47" s="18"/>
      <c r="B47" s="162">
        <v>2024</v>
      </c>
      <c r="C47" s="265">
        <v>71233954.173680991</v>
      </c>
      <c r="D47" s="306">
        <v>20458381.072558146</v>
      </c>
      <c r="E47" s="306">
        <v>91692335.246239141</v>
      </c>
      <c r="F47" s="232">
        <v>0.10636320543566902</v>
      </c>
      <c r="G47" s="17"/>
      <c r="H47" s="162">
        <v>2024</v>
      </c>
      <c r="I47" s="266">
        <v>17572.316608205958</v>
      </c>
      <c r="J47" s="308">
        <v>5046.7667233773445</v>
      </c>
      <c r="K47" s="233">
        <v>22619.083331583301</v>
      </c>
      <c r="L47" s="232">
        <v>0.10636320543566892</v>
      </c>
      <c r="M47" s="575"/>
      <c r="N47" s="575"/>
      <c r="O47" s="284"/>
    </row>
    <row r="48" spans="1:15">
      <c r="A48" s="18"/>
      <c r="B48" s="162">
        <v>2025</v>
      </c>
      <c r="C48" s="265">
        <v>38700173.904214598</v>
      </c>
      <c r="D48" s="306">
        <v>18919229.196930185</v>
      </c>
      <c r="E48" s="306">
        <v>57619403.101144783</v>
      </c>
      <c r="F48" s="232">
        <v>6.6838568269304247E-2</v>
      </c>
      <c r="G48" s="17"/>
      <c r="H48" s="162">
        <v>2025</v>
      </c>
      <c r="I48" s="266">
        <v>9546.7353529105312</v>
      </c>
      <c r="J48" s="308">
        <v>4667.0817209036013</v>
      </c>
      <c r="K48" s="233">
        <v>14213.817073814133</v>
      </c>
      <c r="L48" s="232">
        <v>6.6838568269304205E-2</v>
      </c>
      <c r="M48" s="575"/>
      <c r="N48" s="575"/>
      <c r="O48" s="284"/>
    </row>
    <row r="49" spans="1:15">
      <c r="A49" s="18"/>
      <c r="B49" s="162">
        <v>2026</v>
      </c>
      <c r="C49" s="265">
        <v>30791257.964276988</v>
      </c>
      <c r="D49" s="306">
        <v>18591815.717824105</v>
      </c>
      <c r="E49" s="306">
        <v>49383073.682101093</v>
      </c>
      <c r="F49" s="232">
        <v>5.7284417470538106E-2</v>
      </c>
      <c r="G49" s="17"/>
      <c r="H49" s="162">
        <v>2026</v>
      </c>
      <c r="I49" s="266">
        <v>7595.7279079859163</v>
      </c>
      <c r="J49" s="308">
        <v>4586.3138710293906</v>
      </c>
      <c r="K49" s="233">
        <v>12182.041779015308</v>
      </c>
      <c r="L49" s="232">
        <v>5.7284417470538071E-2</v>
      </c>
      <c r="M49" s="575"/>
      <c r="N49" s="575"/>
      <c r="O49" s="284"/>
    </row>
    <row r="50" spans="1:15">
      <c r="A50" s="18"/>
      <c r="B50" s="162">
        <v>2027</v>
      </c>
      <c r="C50" s="265">
        <v>43615966.557973199</v>
      </c>
      <c r="D50" s="306">
        <v>19500237.938985605</v>
      </c>
      <c r="E50" s="306">
        <v>63116204.496958807</v>
      </c>
      <c r="F50" s="232">
        <v>7.3214863676460643E-2</v>
      </c>
      <c r="G50" s="17"/>
      <c r="H50" s="162">
        <v>2027</v>
      </c>
      <c r="I50" s="266">
        <v>10759.385498394871</v>
      </c>
      <c r="J50" s="308">
        <v>4810.4076065148411</v>
      </c>
      <c r="K50" s="233">
        <v>15569.793104909713</v>
      </c>
      <c r="L50" s="232">
        <v>7.3214863676460587E-2</v>
      </c>
      <c r="M50" s="575"/>
      <c r="N50" s="575"/>
      <c r="O50" s="284"/>
    </row>
    <row r="51" spans="1:15">
      <c r="A51" s="18"/>
      <c r="B51" s="162">
        <v>2028</v>
      </c>
      <c r="C51" s="265">
        <v>32697474.699999999</v>
      </c>
      <c r="D51" s="306">
        <v>11891333.972528478</v>
      </c>
      <c r="E51" s="306">
        <v>44588808.672528476</v>
      </c>
      <c r="F51" s="232">
        <v>5.1723065011177252E-2</v>
      </c>
      <c r="G51" s="17"/>
      <c r="H51" s="162">
        <v>2028</v>
      </c>
      <c r="I51" s="266">
        <v>8065.9621437874957</v>
      </c>
      <c r="J51" s="308">
        <v>2933.4084831189998</v>
      </c>
      <c r="K51" s="233">
        <v>10999.370626906495</v>
      </c>
      <c r="L51" s="232">
        <v>5.1723065011177217E-2</v>
      </c>
      <c r="M51" s="575"/>
      <c r="N51" s="575"/>
      <c r="O51" s="284"/>
    </row>
    <row r="52" spans="1:15">
      <c r="A52" s="18"/>
      <c r="B52" s="162">
        <v>2029</v>
      </c>
      <c r="C52" s="265">
        <v>18143193.246401798</v>
      </c>
      <c r="D52" s="306">
        <v>18117473.151900623</v>
      </c>
      <c r="E52" s="306">
        <v>36260666.398302421</v>
      </c>
      <c r="F52" s="232">
        <v>4.206241120372263E-2</v>
      </c>
      <c r="G52" s="17"/>
      <c r="H52" s="162">
        <v>2029</v>
      </c>
      <c r="I52" s="266">
        <v>4475.6456342757829</v>
      </c>
      <c r="J52" s="308">
        <v>4469.300884092946</v>
      </c>
      <c r="K52" s="233">
        <v>8944.946518368728</v>
      </c>
      <c r="L52" s="232">
        <v>4.2062411203722595E-2</v>
      </c>
      <c r="M52" s="575"/>
      <c r="N52" s="575"/>
      <c r="O52" s="284"/>
    </row>
    <row r="53" spans="1:15">
      <c r="A53" s="18"/>
      <c r="B53" s="162">
        <v>2030</v>
      </c>
      <c r="C53" s="265">
        <v>23796860.999979801</v>
      </c>
      <c r="D53" s="306">
        <v>15447249.77671569</v>
      </c>
      <c r="E53" s="306">
        <v>39244110.77669549</v>
      </c>
      <c r="F53" s="232">
        <v>4.5523209824160533E-2</v>
      </c>
      <c r="G53" s="17"/>
      <c r="H53" s="162">
        <v>2030</v>
      </c>
      <c r="I53" s="266">
        <v>5870.3181737398863</v>
      </c>
      <c r="J53" s="308">
        <v>3810.5980069653087</v>
      </c>
      <c r="K53" s="233">
        <v>9680.9161807051951</v>
      </c>
      <c r="L53" s="232">
        <v>4.5523209824160506E-2</v>
      </c>
      <c r="M53" s="575"/>
      <c r="N53" s="575"/>
      <c r="O53" s="284"/>
    </row>
    <row r="54" spans="1:15">
      <c r="A54" s="18"/>
      <c r="B54" s="316">
        <v>2031</v>
      </c>
      <c r="C54" s="317">
        <v>32398863.400000002</v>
      </c>
      <c r="D54" s="306">
        <v>20458750.404971112</v>
      </c>
      <c r="E54" s="306">
        <v>52857613.804971114</v>
      </c>
      <c r="F54" s="232">
        <v>6.1314887671682396E-2</v>
      </c>
      <c r="G54" s="17"/>
      <c r="H54" s="162">
        <v>2031</v>
      </c>
      <c r="I54" s="266">
        <v>7992.2993467792867</v>
      </c>
      <c r="J54" s="308">
        <v>5046.857831980954</v>
      </c>
      <c r="K54" s="233">
        <v>13039.157178760241</v>
      </c>
      <c r="L54" s="232">
        <v>6.1314887671682354E-2</v>
      </c>
      <c r="M54" s="575"/>
      <c r="N54" s="575"/>
      <c r="O54" s="284"/>
    </row>
    <row r="55" spans="1:15">
      <c r="A55" s="18"/>
      <c r="B55" s="162">
        <v>2032</v>
      </c>
      <c r="C55" s="265">
        <v>27953497.5</v>
      </c>
      <c r="D55" s="306">
        <v>16140581.660858596</v>
      </c>
      <c r="E55" s="306">
        <v>44094079.160858594</v>
      </c>
      <c r="F55" s="232">
        <v>5.1149178256700789E-2</v>
      </c>
      <c r="G55" s="17"/>
      <c r="H55" s="162">
        <v>2032</v>
      </c>
      <c r="I55" s="266">
        <v>6895.6962178323329</v>
      </c>
      <c r="J55" s="308">
        <v>3981.6322774063078</v>
      </c>
      <c r="K55" s="233">
        <v>10877.32849523864</v>
      </c>
      <c r="L55" s="232">
        <v>5.1149178256700754E-2</v>
      </c>
      <c r="M55" s="575"/>
      <c r="N55" s="575"/>
      <c r="O55" s="284"/>
    </row>
    <row r="56" spans="1:15">
      <c r="A56" s="18"/>
      <c r="B56" s="162">
        <v>2033</v>
      </c>
      <c r="C56" s="265">
        <v>36368978.653397597</v>
      </c>
      <c r="D56" s="306">
        <v>16317914.687824944</v>
      </c>
      <c r="E56" s="306">
        <v>52686893.34122254</v>
      </c>
      <c r="F56" s="232">
        <v>6.1116851753969116E-2</v>
      </c>
      <c r="G56" s="17"/>
      <c r="H56" s="162">
        <v>2033</v>
      </c>
      <c r="I56" s="266">
        <v>8971.6654793075068</v>
      </c>
      <c r="J56" s="308">
        <v>4025.3775970518586</v>
      </c>
      <c r="K56" s="233">
        <v>12997.043076359365</v>
      </c>
      <c r="L56" s="232">
        <v>6.1116851753969074E-2</v>
      </c>
      <c r="M56" s="575"/>
      <c r="N56" s="575"/>
      <c r="O56" s="284"/>
    </row>
    <row r="57" spans="1:15">
      <c r="A57" s="18"/>
      <c r="B57" s="162">
        <v>2034</v>
      </c>
      <c r="C57" s="265">
        <v>27505275.300000001</v>
      </c>
      <c r="D57" s="306">
        <v>16061563.401987921</v>
      </c>
      <c r="E57" s="306">
        <v>43566838.701987922</v>
      </c>
      <c r="F57" s="232">
        <v>5.0537578769238096E-2</v>
      </c>
      <c r="G57" s="17"/>
      <c r="H57" s="162">
        <v>2034</v>
      </c>
      <c r="I57" s="266">
        <v>6785.1267218582252</v>
      </c>
      <c r="J57" s="308">
        <v>3962.1396930227543</v>
      </c>
      <c r="K57" s="233">
        <v>10747.26641488098</v>
      </c>
      <c r="L57" s="232">
        <v>5.0537578769238062E-2</v>
      </c>
      <c r="M57" s="575"/>
      <c r="N57" s="575"/>
      <c r="O57" s="284"/>
    </row>
    <row r="58" spans="1:15">
      <c r="A58" s="18"/>
      <c r="B58" s="162">
        <v>2035</v>
      </c>
      <c r="C58" s="265">
        <v>33571664.862652801</v>
      </c>
      <c r="D58" s="306">
        <v>8277000.1805183049</v>
      </c>
      <c r="E58" s="306">
        <v>41848665.043171108</v>
      </c>
      <c r="F58" s="232">
        <v>4.8544495515811158E-2</v>
      </c>
      <c r="G58" s="17"/>
      <c r="H58" s="162">
        <v>2035</v>
      </c>
      <c r="I58" s="266">
        <v>8281.6113589982633</v>
      </c>
      <c r="J58" s="308">
        <v>2041.8081436785367</v>
      </c>
      <c r="K58" s="233">
        <v>10323.419502676799</v>
      </c>
      <c r="L58" s="232">
        <v>4.8544495515811116E-2</v>
      </c>
      <c r="M58" s="575"/>
      <c r="N58" s="575"/>
      <c r="O58" s="284"/>
    </row>
    <row r="59" spans="1:15">
      <c r="A59" s="18"/>
      <c r="B59" s="162">
        <v>2036</v>
      </c>
      <c r="C59" s="265">
        <v>12051017.199999999</v>
      </c>
      <c r="D59" s="306">
        <v>12989118.645251732</v>
      </c>
      <c r="E59" s="306">
        <v>25040135.845251732</v>
      </c>
      <c r="F59" s="232">
        <v>2.9046583947209586E-2</v>
      </c>
      <c r="G59" s="17"/>
      <c r="H59" s="162">
        <v>2036</v>
      </c>
      <c r="I59" s="266">
        <v>2972.7998697505523</v>
      </c>
      <c r="J59" s="308">
        <v>3204.2150115575987</v>
      </c>
      <c r="K59" s="233">
        <v>6177.0148813081505</v>
      </c>
      <c r="L59" s="232">
        <v>2.9046583947209562E-2</v>
      </c>
      <c r="M59" s="575"/>
      <c r="N59" s="575"/>
      <c r="O59" s="284"/>
    </row>
    <row r="60" spans="1:15">
      <c r="A60" s="18"/>
      <c r="B60" s="162">
        <v>2037</v>
      </c>
      <c r="C60" s="265">
        <v>33814562.8400748</v>
      </c>
      <c r="D60" s="306">
        <v>11143216.652145192</v>
      </c>
      <c r="E60" s="306">
        <v>44957779.492219992</v>
      </c>
      <c r="F60" s="232">
        <v>5.215107155053765E-2</v>
      </c>
      <c r="G60" s="17"/>
      <c r="H60" s="162">
        <v>2037</v>
      </c>
      <c r="I60" s="266">
        <v>8341.5305395669202</v>
      </c>
      <c r="J60" s="308">
        <v>2748.8594914709288</v>
      </c>
      <c r="K60" s="233">
        <v>11090.390031037849</v>
      </c>
      <c r="L60" s="232">
        <v>5.2151071550537609E-2</v>
      </c>
      <c r="M60" s="575"/>
      <c r="N60" s="575"/>
      <c r="O60" s="284"/>
    </row>
    <row r="61" spans="1:15">
      <c r="A61" s="18"/>
      <c r="B61" s="162">
        <v>2038</v>
      </c>
      <c r="C61" s="265">
        <v>0</v>
      </c>
      <c r="D61" s="306">
        <v>8865508.5773215778</v>
      </c>
      <c r="E61" s="306">
        <v>8865508.5773215778</v>
      </c>
      <c r="F61" s="232">
        <v>1.0283999284880439E-2</v>
      </c>
      <c r="G61" s="17"/>
      <c r="H61" s="162">
        <v>2038</v>
      </c>
      <c r="I61" s="266">
        <v>0</v>
      </c>
      <c r="J61" s="308">
        <v>2186.9840783178029</v>
      </c>
      <c r="K61" s="233">
        <v>2186.9840783178029</v>
      </c>
      <c r="L61" s="232">
        <v>1.028399928488043E-2</v>
      </c>
      <c r="M61" s="575"/>
      <c r="N61" s="575"/>
      <c r="O61" s="284"/>
    </row>
    <row r="62" spans="1:15">
      <c r="A62" s="18"/>
      <c r="B62" s="162">
        <v>2039</v>
      </c>
      <c r="C62" s="265">
        <v>0</v>
      </c>
      <c r="D62" s="306">
        <v>4541794.8079890534</v>
      </c>
      <c r="E62" s="306">
        <v>4541794.8079890534</v>
      </c>
      <c r="F62" s="232">
        <v>5.2684867596782979E-3</v>
      </c>
      <c r="G62" s="17"/>
      <c r="H62" s="162">
        <v>2039</v>
      </c>
      <c r="I62" s="266">
        <v>0</v>
      </c>
      <c r="J62" s="308">
        <v>1120.3906516392319</v>
      </c>
      <c r="K62" s="233">
        <v>1120.3906516392319</v>
      </c>
      <c r="L62" s="232">
        <v>5.2684867596782935E-3</v>
      </c>
      <c r="M62" s="575"/>
      <c r="N62" s="575"/>
      <c r="O62" s="284"/>
    </row>
    <row r="63" spans="1:15">
      <c r="A63" s="18"/>
      <c r="B63" s="162">
        <v>2040</v>
      </c>
      <c r="C63" s="265">
        <v>0</v>
      </c>
      <c r="D63" s="306">
        <v>5130829.4841512982</v>
      </c>
      <c r="E63" s="306">
        <v>5130829.4841512982</v>
      </c>
      <c r="F63" s="232">
        <v>5.9517676042671842E-3</v>
      </c>
      <c r="G63" s="17"/>
      <c r="H63" s="162">
        <v>2040</v>
      </c>
      <c r="I63" s="266">
        <v>0</v>
      </c>
      <c r="J63" s="308">
        <v>1265.6964112703511</v>
      </c>
      <c r="K63" s="233">
        <v>1265.6964112703511</v>
      </c>
      <c r="L63" s="232">
        <v>5.9517676042671807E-3</v>
      </c>
      <c r="M63" s="575"/>
      <c r="N63" s="575"/>
      <c r="O63" s="284"/>
    </row>
    <row r="64" spans="1:15">
      <c r="A64" s="18"/>
      <c r="B64" s="162">
        <v>2041</v>
      </c>
      <c r="C64" s="265">
        <v>0</v>
      </c>
      <c r="D64" s="306">
        <v>11398689.469240848</v>
      </c>
      <c r="E64" s="306">
        <v>11398689.469240848</v>
      </c>
      <c r="F64" s="232">
        <v>1.3222491786891088E-2</v>
      </c>
      <c r="G64" s="17"/>
      <c r="H64" s="162">
        <v>2041</v>
      </c>
      <c r="I64" s="266">
        <v>0</v>
      </c>
      <c r="J64" s="308">
        <v>2811.8806908255169</v>
      </c>
      <c r="K64" s="233">
        <v>2811.8806908255169</v>
      </c>
      <c r="L64" s="232">
        <v>1.3222491786891079E-2</v>
      </c>
      <c r="M64" s="575"/>
      <c r="N64" s="575"/>
      <c r="O64" s="284"/>
    </row>
    <row r="65" spans="1:15">
      <c r="A65" s="18"/>
      <c r="B65" s="162">
        <v>2042</v>
      </c>
      <c r="C65" s="265">
        <v>30240545.699999999</v>
      </c>
      <c r="D65" s="306">
        <v>4717663.3797565587</v>
      </c>
      <c r="E65" s="306">
        <v>34958209.079756558</v>
      </c>
      <c r="F65" s="232">
        <v>4.0551559342750246E-2</v>
      </c>
      <c r="G65" s="17"/>
      <c r="H65" s="162">
        <v>2042</v>
      </c>
      <c r="I65" s="266">
        <v>7459.8756956504576</v>
      </c>
      <c r="J65" s="308">
        <v>1163.7747127991195</v>
      </c>
      <c r="K65" s="233">
        <v>8623.6504084495773</v>
      </c>
      <c r="L65" s="232">
        <v>4.0551559342750225E-2</v>
      </c>
      <c r="M65" s="575"/>
      <c r="N65" s="575"/>
      <c r="O65" s="284"/>
    </row>
    <row r="66" spans="1:15">
      <c r="A66" s="18"/>
      <c r="B66" s="162">
        <v>2043</v>
      </c>
      <c r="C66" s="265">
        <v>0</v>
      </c>
      <c r="D66" s="306">
        <v>233240.5204910372</v>
      </c>
      <c r="E66" s="306">
        <v>233240.5204910372</v>
      </c>
      <c r="F66" s="232">
        <v>2.7055924936679037E-4</v>
      </c>
      <c r="G66" s="17"/>
      <c r="H66" s="162">
        <v>2043</v>
      </c>
      <c r="I66" s="266">
        <v>0</v>
      </c>
      <c r="J66" s="308">
        <v>57.536835059558825</v>
      </c>
      <c r="K66" s="233">
        <v>57.536835059558825</v>
      </c>
      <c r="L66" s="232">
        <v>2.7055924936679021E-4</v>
      </c>
      <c r="M66" s="575"/>
      <c r="N66" s="575"/>
      <c r="O66" s="284"/>
    </row>
    <row r="67" spans="1:15">
      <c r="A67" s="18"/>
      <c r="B67" s="162">
        <v>2044</v>
      </c>
      <c r="C67" s="265">
        <v>0</v>
      </c>
      <c r="D67" s="306">
        <v>10265427.813300237</v>
      </c>
      <c r="E67" s="306">
        <v>10265427.813300237</v>
      </c>
      <c r="F67" s="232">
        <v>1.1907907072700143E-2</v>
      </c>
      <c r="G67" s="17"/>
      <c r="H67" s="162">
        <v>2044</v>
      </c>
      <c r="I67" s="266">
        <v>0</v>
      </c>
      <c r="J67" s="308">
        <v>2532.3225384088441</v>
      </c>
      <c r="K67" s="233">
        <v>2532.3225384088441</v>
      </c>
      <c r="L67" s="232">
        <v>1.1907907072700135E-2</v>
      </c>
      <c r="M67" s="575"/>
      <c r="N67" s="575"/>
      <c r="O67" s="284"/>
    </row>
    <row r="68" spans="1:15">
      <c r="A68" s="18"/>
      <c r="B68" s="162">
        <v>2045</v>
      </c>
      <c r="C68" s="265">
        <v>0</v>
      </c>
      <c r="D68" s="306">
        <v>18365624.854776889</v>
      </c>
      <c r="E68" s="306">
        <v>18365624.854776889</v>
      </c>
      <c r="F68" s="232">
        <v>2.130414417014409E-2</v>
      </c>
      <c r="G68" s="17"/>
      <c r="H68" s="162">
        <v>2045</v>
      </c>
      <c r="I68" s="266">
        <v>0</v>
      </c>
      <c r="J68" s="308">
        <v>4530.5160776111288</v>
      </c>
      <c r="K68" s="233">
        <v>4530.5160776111288</v>
      </c>
      <c r="L68" s="232">
        <v>2.1304144170144076E-2</v>
      </c>
      <c r="M68" s="575"/>
      <c r="N68" s="575"/>
      <c r="O68" s="284"/>
    </row>
    <row r="69" spans="1:15">
      <c r="A69" s="18"/>
      <c r="B69" s="162">
        <v>2046</v>
      </c>
      <c r="C69" s="265">
        <v>0</v>
      </c>
      <c r="D69" s="306">
        <v>122107.66739813131</v>
      </c>
      <c r="E69" s="306">
        <v>122107.66739813131</v>
      </c>
      <c r="F69" s="232">
        <v>1.4164502275854614E-4</v>
      </c>
      <c r="G69" s="17"/>
      <c r="H69" s="162">
        <v>2046</v>
      </c>
      <c r="I69" s="266">
        <v>0</v>
      </c>
      <c r="J69" s="308">
        <v>30.122076146128855</v>
      </c>
      <c r="K69" s="233">
        <v>30.122076146128855</v>
      </c>
      <c r="L69" s="232">
        <v>1.4164502275854603E-4</v>
      </c>
      <c r="M69" s="575"/>
      <c r="N69" s="575"/>
      <c r="O69" s="284"/>
    </row>
    <row r="70" spans="1:15">
      <c r="A70" s="18"/>
      <c r="B70" s="162">
        <v>2047</v>
      </c>
      <c r="C70" s="265">
        <v>0</v>
      </c>
      <c r="D70" s="306">
        <v>100195.45118191511</v>
      </c>
      <c r="E70" s="306">
        <v>100195.45118191511</v>
      </c>
      <c r="F70" s="232">
        <v>1.1622682887464899E-4</v>
      </c>
      <c r="G70" s="17"/>
      <c r="H70" s="162">
        <v>2047</v>
      </c>
      <c r="I70" s="266">
        <v>0</v>
      </c>
      <c r="J70" s="308">
        <v>24.716670740723451</v>
      </c>
      <c r="K70" s="233">
        <v>24.716670740723451</v>
      </c>
      <c r="L70" s="232">
        <v>1.162268288746489E-4</v>
      </c>
      <c r="M70" s="575"/>
      <c r="N70" s="575"/>
      <c r="O70" s="284"/>
    </row>
    <row r="71" spans="1:15">
      <c r="A71" s="18"/>
      <c r="B71" s="162">
        <v>2048</v>
      </c>
      <c r="C71" s="265">
        <v>0</v>
      </c>
      <c r="D71" s="306">
        <v>100195.45118191511</v>
      </c>
      <c r="E71" s="306">
        <v>100195.45118191511</v>
      </c>
      <c r="F71" s="232">
        <v>1.1622682887464899E-4</v>
      </c>
      <c r="G71" s="17"/>
      <c r="H71" s="162">
        <v>2048</v>
      </c>
      <c r="I71" s="266">
        <v>0</v>
      </c>
      <c r="J71" s="308">
        <v>24.716670740723451</v>
      </c>
      <c r="K71" s="233">
        <v>24.716670740723451</v>
      </c>
      <c r="L71" s="232">
        <v>1.162268288746489E-4</v>
      </c>
      <c r="M71" s="575"/>
      <c r="N71" s="575"/>
      <c r="O71" s="284"/>
    </row>
    <row r="72" spans="1:15">
      <c r="A72" s="18"/>
      <c r="B72" s="162">
        <v>2049</v>
      </c>
      <c r="C72" s="265">
        <v>23867490.9698334</v>
      </c>
      <c r="D72" s="306">
        <v>11447826.495864842</v>
      </c>
      <c r="E72" s="306">
        <v>35315317.465698242</v>
      </c>
      <c r="F72" s="232">
        <v>4.0965805446469952E-2</v>
      </c>
      <c r="G72" s="17"/>
      <c r="H72" s="162">
        <v>2049</v>
      </c>
      <c r="I72" s="266">
        <v>5887.7414967421355</v>
      </c>
      <c r="J72" s="308">
        <v>2824.0020365943819</v>
      </c>
      <c r="K72" s="233">
        <v>8711.7435333365174</v>
      </c>
      <c r="L72" s="232">
        <v>4.0965805446469925E-2</v>
      </c>
      <c r="M72" s="575"/>
      <c r="N72" s="575"/>
      <c r="O72" s="284"/>
    </row>
    <row r="73" spans="1:15">
      <c r="A73" s="18"/>
      <c r="B73" s="162">
        <v>2050</v>
      </c>
      <c r="C73" s="265">
        <v>25322649.800000001</v>
      </c>
      <c r="D73" s="306">
        <v>59452.646357276688</v>
      </c>
      <c r="E73" s="306">
        <v>25382102.446357276</v>
      </c>
      <c r="F73" s="232">
        <v>2.94432655645754E-2</v>
      </c>
      <c r="G73" s="17"/>
      <c r="H73" s="162">
        <v>2050</v>
      </c>
      <c r="I73" s="266">
        <v>6246.7067117934948</v>
      </c>
      <c r="J73" s="308">
        <v>14.666049878946135</v>
      </c>
      <c r="K73" s="233">
        <v>6261.3727616724409</v>
      </c>
      <c r="L73" s="232">
        <v>2.9443265564575379E-2</v>
      </c>
      <c r="M73" s="575"/>
      <c r="N73" s="575"/>
      <c r="O73" s="284"/>
    </row>
    <row r="74" spans="1:15">
      <c r="A74" s="18"/>
      <c r="B74" s="162">
        <v>2051</v>
      </c>
      <c r="C74" s="265">
        <v>0</v>
      </c>
      <c r="D74" s="306">
        <v>6080640</v>
      </c>
      <c r="E74" s="306">
        <v>6080640</v>
      </c>
      <c r="F74" s="232">
        <v>7.0535488027814609E-3</v>
      </c>
      <c r="G74" s="17"/>
      <c r="H74" s="162">
        <v>2051</v>
      </c>
      <c r="I74" s="266">
        <v>0</v>
      </c>
      <c r="J74" s="308">
        <v>1500</v>
      </c>
      <c r="K74" s="233">
        <v>1500</v>
      </c>
      <c r="L74" s="232">
        <v>7.0535488027814565E-3</v>
      </c>
      <c r="M74" s="575"/>
      <c r="N74" s="575"/>
      <c r="O74" s="284"/>
    </row>
    <row r="75" spans="1:15">
      <c r="B75" s="162">
        <v>2052</v>
      </c>
      <c r="C75" s="265">
        <v>0</v>
      </c>
      <c r="D75" s="306">
        <v>0</v>
      </c>
      <c r="E75" s="306">
        <v>0</v>
      </c>
      <c r="F75" s="232">
        <v>0</v>
      </c>
      <c r="G75" s="17"/>
      <c r="H75" s="162">
        <v>2052</v>
      </c>
      <c r="I75" s="266">
        <v>0</v>
      </c>
      <c r="J75" s="308">
        <v>0</v>
      </c>
      <c r="K75" s="233">
        <v>0</v>
      </c>
      <c r="L75" s="232">
        <v>0</v>
      </c>
      <c r="M75" s="575"/>
      <c r="N75" s="575"/>
      <c r="O75" s="284"/>
    </row>
    <row r="76" spans="1:15">
      <c r="B76" s="162">
        <v>2053</v>
      </c>
      <c r="C76" s="265">
        <v>0</v>
      </c>
      <c r="D76" s="306">
        <v>0</v>
      </c>
      <c r="E76" s="306">
        <v>0</v>
      </c>
      <c r="F76" s="232">
        <v>0</v>
      </c>
      <c r="G76" s="17"/>
      <c r="H76" s="162">
        <v>2053</v>
      </c>
      <c r="I76" s="266">
        <v>0</v>
      </c>
      <c r="J76" s="308">
        <v>0</v>
      </c>
      <c r="K76" s="233">
        <v>0</v>
      </c>
      <c r="L76" s="232">
        <v>0</v>
      </c>
      <c r="M76" s="575"/>
      <c r="N76" s="575"/>
    </row>
    <row r="77" spans="1:15">
      <c r="B77" s="162">
        <v>2054</v>
      </c>
      <c r="C77" s="265">
        <v>0</v>
      </c>
      <c r="D77" s="306">
        <v>0</v>
      </c>
      <c r="E77" s="306">
        <v>0</v>
      </c>
      <c r="F77" s="232">
        <v>0</v>
      </c>
      <c r="G77" s="17"/>
      <c r="H77" s="162">
        <v>2054</v>
      </c>
      <c r="I77" s="266">
        <v>0</v>
      </c>
      <c r="J77" s="308">
        <v>0</v>
      </c>
      <c r="K77" s="308">
        <v>0</v>
      </c>
      <c r="L77" s="232">
        <v>0</v>
      </c>
      <c r="M77" s="575"/>
      <c r="N77" s="575"/>
    </row>
    <row r="78" spans="1:15">
      <c r="B78" s="162">
        <v>2055</v>
      </c>
      <c r="C78" s="265">
        <v>0</v>
      </c>
      <c r="D78" s="306">
        <v>0</v>
      </c>
      <c r="E78" s="306">
        <v>0</v>
      </c>
      <c r="F78" s="232">
        <v>0</v>
      </c>
      <c r="G78" s="17"/>
      <c r="H78" s="162">
        <v>2055</v>
      </c>
      <c r="I78" s="266">
        <v>0</v>
      </c>
      <c r="J78" s="308">
        <v>0</v>
      </c>
      <c r="K78" s="308">
        <v>0</v>
      </c>
      <c r="L78" s="232">
        <v>0</v>
      </c>
      <c r="M78" s="575"/>
      <c r="N78" s="575"/>
    </row>
    <row r="79" spans="1:15">
      <c r="B79" s="162">
        <v>2056</v>
      </c>
      <c r="C79" s="265">
        <v>0</v>
      </c>
      <c r="D79" s="306">
        <v>0</v>
      </c>
      <c r="E79" s="306">
        <v>0</v>
      </c>
      <c r="F79" s="232">
        <v>0</v>
      </c>
      <c r="G79" s="17"/>
      <c r="H79" s="162">
        <v>2056</v>
      </c>
      <c r="I79" s="266">
        <v>0</v>
      </c>
      <c r="J79" s="308">
        <v>0</v>
      </c>
      <c r="K79" s="308">
        <v>0</v>
      </c>
      <c r="L79" s="232">
        <v>0</v>
      </c>
      <c r="M79" s="575"/>
      <c r="N79" s="575"/>
    </row>
    <row r="80" spans="1:15">
      <c r="B80" s="162">
        <v>2057</v>
      </c>
      <c r="C80" s="265">
        <v>0</v>
      </c>
      <c r="D80" s="306">
        <v>0</v>
      </c>
      <c r="E80" s="306">
        <v>0</v>
      </c>
      <c r="F80" s="232">
        <v>0</v>
      </c>
      <c r="G80" s="17"/>
      <c r="H80" s="162">
        <v>2057</v>
      </c>
      <c r="I80" s="266">
        <v>0</v>
      </c>
      <c r="J80" s="308">
        <v>0</v>
      </c>
      <c r="K80" s="308">
        <v>0</v>
      </c>
      <c r="L80" s="232">
        <v>0</v>
      </c>
      <c r="M80" s="575"/>
      <c r="N80" s="575"/>
    </row>
    <row r="81" spans="2:14">
      <c r="B81" s="162">
        <v>2058</v>
      </c>
      <c r="C81" s="265">
        <v>0</v>
      </c>
      <c r="D81" s="306">
        <v>0</v>
      </c>
      <c r="E81" s="306">
        <v>0</v>
      </c>
      <c r="F81" s="232">
        <v>0</v>
      </c>
      <c r="G81" s="17"/>
      <c r="H81" s="162">
        <v>2058</v>
      </c>
      <c r="I81" s="266">
        <v>0</v>
      </c>
      <c r="J81" s="308">
        <v>0</v>
      </c>
      <c r="K81" s="308">
        <v>0</v>
      </c>
      <c r="L81" s="232">
        <v>0</v>
      </c>
      <c r="M81" s="575"/>
      <c r="N81" s="575"/>
    </row>
    <row r="82" spans="2:14">
      <c r="B82" s="162">
        <v>2059</v>
      </c>
      <c r="C82" s="265">
        <v>0</v>
      </c>
      <c r="D82" s="306">
        <v>0</v>
      </c>
      <c r="E82" s="306">
        <v>0</v>
      </c>
      <c r="F82" s="232">
        <v>0</v>
      </c>
      <c r="G82" s="17"/>
      <c r="H82" s="162">
        <v>2059</v>
      </c>
      <c r="I82" s="266">
        <v>0</v>
      </c>
      <c r="J82" s="308">
        <v>0</v>
      </c>
      <c r="K82" s="308">
        <v>0</v>
      </c>
      <c r="L82" s="232">
        <v>0</v>
      </c>
      <c r="M82" s="575"/>
      <c r="N82" s="575"/>
    </row>
    <row r="83" spans="2:14">
      <c r="B83" s="162">
        <v>2060</v>
      </c>
      <c r="C83" s="265">
        <v>0</v>
      </c>
      <c r="D83" s="306">
        <v>0</v>
      </c>
      <c r="E83" s="306">
        <v>0</v>
      </c>
      <c r="F83" s="232">
        <v>0</v>
      </c>
      <c r="G83" s="17"/>
      <c r="H83" s="162">
        <v>2060</v>
      </c>
      <c r="I83" s="266">
        <v>0</v>
      </c>
      <c r="J83" s="308">
        <v>0</v>
      </c>
      <c r="K83" s="308">
        <v>0</v>
      </c>
      <c r="L83" s="232">
        <v>0</v>
      </c>
      <c r="M83" s="575"/>
      <c r="N83" s="575"/>
    </row>
    <row r="84" spans="2:14">
      <c r="B84" s="162">
        <v>2061</v>
      </c>
      <c r="C84" s="265">
        <v>0</v>
      </c>
      <c r="D84" s="306">
        <v>5269888</v>
      </c>
      <c r="E84" s="306">
        <v>5269888</v>
      </c>
      <c r="F84" s="232">
        <v>6.1130756290772659E-3</v>
      </c>
      <c r="G84" s="17"/>
      <c r="H84" s="162">
        <v>2061</v>
      </c>
      <c r="I84" s="266">
        <v>0</v>
      </c>
      <c r="J84" s="308">
        <v>1300</v>
      </c>
      <c r="K84" s="308">
        <v>1300</v>
      </c>
      <c r="L84" s="232">
        <v>6.1130756290772624E-3</v>
      </c>
      <c r="M84" s="575"/>
      <c r="N84" s="575"/>
    </row>
    <row r="85" spans="2:14">
      <c r="B85" s="162"/>
      <c r="C85" s="265"/>
      <c r="D85" s="306"/>
      <c r="E85" s="306"/>
      <c r="F85" s="232"/>
      <c r="G85" s="17"/>
      <c r="H85" s="162"/>
      <c r="I85" s="266"/>
      <c r="J85" s="308"/>
      <c r="K85" s="308"/>
      <c r="L85" s="232"/>
      <c r="M85" s="575"/>
      <c r="N85" s="575"/>
    </row>
    <row r="86" spans="2:14">
      <c r="B86" s="162"/>
      <c r="C86" s="265"/>
      <c r="D86" s="266"/>
      <c r="E86" s="306"/>
      <c r="F86" s="232"/>
      <c r="G86" s="17"/>
      <c r="H86" s="162"/>
      <c r="I86" s="266"/>
      <c r="J86" s="233"/>
      <c r="K86" s="233"/>
      <c r="L86" s="232"/>
      <c r="M86" s="575"/>
      <c r="N86" s="575"/>
    </row>
    <row r="87" spans="2:14">
      <c r="B87" s="267"/>
      <c r="C87" s="269">
        <v>549730139.95509291</v>
      </c>
      <c r="D87" s="269">
        <v>312338043.02851278</v>
      </c>
      <c r="E87" s="269">
        <v>862068182.9836055</v>
      </c>
      <c r="F87" s="268"/>
      <c r="G87" s="17"/>
      <c r="H87" s="267"/>
      <c r="I87" s="269">
        <v>135609.9374297178</v>
      </c>
      <c r="J87" s="269">
        <v>77048.972565843273</v>
      </c>
      <c r="K87" s="269">
        <v>212658.90999556117</v>
      </c>
      <c r="L87" s="270"/>
      <c r="M87" s="575"/>
      <c r="N87" s="575"/>
    </row>
    <row r="88" spans="2:14">
      <c r="B88" s="272" t="s">
        <v>352</v>
      </c>
      <c r="F88" s="271"/>
      <c r="G88" s="218"/>
      <c r="H88" s="272" t="s">
        <v>351</v>
      </c>
      <c r="I88" s="273"/>
      <c r="J88" s="274"/>
      <c r="K88" s="12"/>
      <c r="M88" s="307"/>
    </row>
    <row r="89" spans="2:14">
      <c r="B89" s="275" t="s">
        <v>326</v>
      </c>
      <c r="C89" s="271"/>
      <c r="D89" s="271"/>
      <c r="E89" s="271"/>
      <c r="F89" s="271"/>
      <c r="G89" s="276"/>
      <c r="H89" s="621" t="s">
        <v>365</v>
      </c>
      <c r="I89" s="621"/>
      <c r="J89" s="621"/>
      <c r="K89" s="621"/>
      <c r="L89" s="621"/>
      <c r="M89" s="307"/>
    </row>
    <row r="90" spans="2:14">
      <c r="B90" s="275" t="s">
        <v>378</v>
      </c>
      <c r="H90" s="621"/>
      <c r="I90" s="621"/>
      <c r="J90" s="621"/>
      <c r="K90" s="621"/>
      <c r="L90" s="621"/>
      <c r="M90" s="307"/>
    </row>
    <row r="91" spans="2:14" ht="12.75" customHeight="1">
      <c r="B91" s="277" t="str">
        <f>INDEX('Title Data (HIDE)'!D54:E54,1,'Title Data (HIDE)'!$O$1)</f>
        <v>Elaborado por: Subdirección de Riesgo - DGCPTN</v>
      </c>
      <c r="C91" s="19"/>
      <c r="D91" s="573"/>
      <c r="H91" s="621" t="s">
        <v>366</v>
      </c>
      <c r="I91" s="621"/>
      <c r="J91" s="621"/>
      <c r="K91" s="621"/>
      <c r="L91" s="621"/>
      <c r="M91" s="164"/>
    </row>
    <row r="92" spans="2:14">
      <c r="H92" s="621"/>
      <c r="I92" s="621"/>
      <c r="J92" s="621"/>
      <c r="K92" s="621"/>
      <c r="L92" s="621"/>
      <c r="M92" s="164"/>
    </row>
    <row r="93" spans="2:14">
      <c r="C93" s="20"/>
      <c r="D93" s="20"/>
      <c r="I93" s="20"/>
      <c r="J93" s="20"/>
    </row>
    <row r="94" spans="2:14">
      <c r="C94" s="20"/>
      <c r="D94" s="20"/>
      <c r="I94" s="20"/>
      <c r="J94" s="20"/>
    </row>
    <row r="95" spans="2:14">
      <c r="C95" s="20"/>
      <c r="D95" s="20"/>
      <c r="I95" s="20"/>
      <c r="J95" s="20"/>
    </row>
    <row r="96" spans="2:14">
      <c r="C96" s="20"/>
      <c r="D96" s="20"/>
      <c r="I96" s="20"/>
      <c r="J96" s="20"/>
    </row>
    <row r="97" spans="2:12" s="8" customFormat="1">
      <c r="B97" s="9"/>
      <c r="C97" s="20"/>
      <c r="D97" s="20"/>
      <c r="E97" s="9"/>
      <c r="F97" s="9"/>
      <c r="H97" s="9"/>
      <c r="I97" s="20"/>
      <c r="J97" s="20"/>
      <c r="L97" s="9"/>
    </row>
    <row r="98" spans="2:12" s="8" customFormat="1">
      <c r="B98" s="9"/>
      <c r="C98" s="20"/>
      <c r="D98" s="20"/>
      <c r="E98" s="9"/>
      <c r="F98" s="9"/>
      <c r="H98" s="9"/>
      <c r="I98" s="20"/>
      <c r="J98" s="20"/>
      <c r="L98" s="9"/>
    </row>
    <row r="99" spans="2:12" s="8" customFormat="1">
      <c r="B99" s="9"/>
      <c r="C99" s="20"/>
      <c r="D99" s="20"/>
      <c r="E99" s="9"/>
      <c r="F99" s="9"/>
      <c r="H99" s="9"/>
      <c r="I99" s="20"/>
      <c r="J99" s="20"/>
      <c r="L99" s="9"/>
    </row>
    <row r="100" spans="2:12" s="8" customFormat="1">
      <c r="B100" s="9"/>
      <c r="C100" s="20"/>
      <c r="D100" s="20"/>
      <c r="E100" s="9"/>
      <c r="F100" s="9"/>
      <c r="H100" s="9"/>
      <c r="I100" s="20"/>
      <c r="J100" s="20"/>
      <c r="L100" s="9"/>
    </row>
    <row r="101" spans="2:12" s="8" customFormat="1">
      <c r="B101" s="9"/>
      <c r="C101" s="20"/>
      <c r="D101" s="20"/>
      <c r="E101" s="9"/>
      <c r="F101" s="9"/>
      <c r="H101" s="9"/>
      <c r="I101" s="20"/>
      <c r="J101" s="20"/>
      <c r="L101" s="9"/>
    </row>
    <row r="102" spans="2:12" s="8" customFormat="1">
      <c r="B102" s="9"/>
      <c r="C102" s="20"/>
      <c r="D102" s="20"/>
      <c r="E102" s="9"/>
      <c r="F102" s="9"/>
      <c r="H102" s="9"/>
      <c r="I102" s="20"/>
      <c r="J102" s="20"/>
      <c r="L102" s="9"/>
    </row>
    <row r="103" spans="2:12" s="8" customFormat="1">
      <c r="B103" s="9"/>
      <c r="C103" s="20"/>
      <c r="D103" s="20"/>
      <c r="E103" s="9"/>
      <c r="F103" s="9"/>
      <c r="H103" s="9"/>
      <c r="I103" s="20"/>
      <c r="J103" s="20"/>
      <c r="L103" s="9"/>
    </row>
    <row r="104" spans="2:12" s="8" customFormat="1">
      <c r="B104" s="9"/>
      <c r="C104" s="20"/>
      <c r="D104" s="20"/>
      <c r="E104" s="9"/>
      <c r="F104" s="9"/>
      <c r="H104" s="9"/>
      <c r="I104" s="20"/>
      <c r="J104" s="20"/>
      <c r="L104" s="9"/>
    </row>
    <row r="105" spans="2:12" s="8" customFormat="1">
      <c r="B105" s="9"/>
      <c r="C105" s="20"/>
      <c r="D105" s="20"/>
      <c r="E105" s="9"/>
      <c r="F105" s="9"/>
      <c r="H105" s="9"/>
      <c r="I105" s="20"/>
      <c r="J105" s="20"/>
      <c r="L105" s="9"/>
    </row>
    <row r="106" spans="2:12" s="8" customFormat="1">
      <c r="B106" s="9"/>
      <c r="C106" s="20"/>
      <c r="D106" s="20"/>
      <c r="E106" s="9"/>
      <c r="F106" s="9"/>
      <c r="H106" s="9"/>
      <c r="I106" s="20"/>
      <c r="J106" s="20"/>
      <c r="L106" s="9"/>
    </row>
    <row r="107" spans="2:12" s="8" customFormat="1">
      <c r="B107" s="9"/>
      <c r="C107" s="20"/>
      <c r="D107" s="20"/>
      <c r="E107" s="9"/>
      <c r="F107" s="9"/>
      <c r="H107" s="9"/>
      <c r="I107" s="20"/>
      <c r="J107" s="20"/>
      <c r="L107" s="9"/>
    </row>
    <row r="108" spans="2:12" s="8" customFormat="1">
      <c r="B108" s="9"/>
      <c r="C108" s="20"/>
      <c r="D108" s="20"/>
      <c r="E108" s="9"/>
      <c r="F108" s="9"/>
      <c r="H108" s="9"/>
      <c r="I108" s="20"/>
      <c r="J108" s="20"/>
      <c r="L108" s="9"/>
    </row>
    <row r="109" spans="2:12" s="8" customFormat="1">
      <c r="B109" s="9"/>
      <c r="C109" s="20"/>
      <c r="D109" s="20"/>
      <c r="E109" s="9"/>
      <c r="F109" s="9"/>
      <c r="H109" s="9"/>
      <c r="I109" s="20"/>
      <c r="J109" s="20"/>
      <c r="L109" s="9"/>
    </row>
    <row r="110" spans="2:12" s="8" customFormat="1">
      <c r="B110" s="9"/>
      <c r="C110" s="20"/>
      <c r="D110" s="20"/>
      <c r="E110" s="9"/>
      <c r="F110" s="9"/>
      <c r="H110" s="9"/>
      <c r="I110" s="20"/>
      <c r="J110" s="20"/>
      <c r="L110" s="9"/>
    </row>
    <row r="111" spans="2:12" s="8" customFormat="1">
      <c r="B111" s="9"/>
      <c r="C111" s="20"/>
      <c r="D111" s="20"/>
      <c r="E111" s="9"/>
      <c r="F111" s="9"/>
      <c r="H111" s="9"/>
      <c r="I111" s="20"/>
      <c r="J111" s="20"/>
      <c r="L111" s="9"/>
    </row>
    <row r="112" spans="2:12" s="8" customFormat="1">
      <c r="B112" s="9"/>
      <c r="C112" s="20"/>
      <c r="D112" s="20"/>
      <c r="E112" s="9"/>
      <c r="F112" s="9"/>
      <c r="H112" s="9"/>
      <c r="I112" s="20"/>
      <c r="J112" s="20"/>
      <c r="L112" s="9"/>
    </row>
    <row r="113" spans="2:12" s="8" customFormat="1">
      <c r="B113" s="9"/>
      <c r="C113" s="20"/>
      <c r="D113" s="20"/>
      <c r="E113" s="9"/>
      <c r="F113" s="9"/>
      <c r="H113" s="9"/>
      <c r="I113" s="20"/>
      <c r="J113" s="20"/>
      <c r="L113" s="9"/>
    </row>
    <row r="114" spans="2:12" s="8" customFormat="1">
      <c r="B114" s="9"/>
      <c r="C114" s="20"/>
      <c r="D114" s="20"/>
      <c r="E114" s="9"/>
      <c r="F114" s="9"/>
      <c r="H114" s="9"/>
      <c r="I114" s="20"/>
      <c r="J114" s="20"/>
      <c r="L114" s="9"/>
    </row>
    <row r="115" spans="2:12" s="8" customFormat="1">
      <c r="B115" s="9"/>
      <c r="C115" s="20"/>
      <c r="D115" s="20"/>
      <c r="E115" s="9"/>
      <c r="F115" s="9"/>
      <c r="H115" s="9"/>
      <c r="I115" s="20"/>
      <c r="J115" s="20"/>
      <c r="L115" s="9"/>
    </row>
    <row r="116" spans="2:12" s="8" customFormat="1">
      <c r="B116" s="9"/>
      <c r="C116" s="20"/>
      <c r="D116" s="20"/>
      <c r="E116" s="9"/>
      <c r="F116" s="9"/>
      <c r="H116" s="9"/>
      <c r="I116" s="20"/>
      <c r="J116" s="20"/>
      <c r="L116" s="9"/>
    </row>
    <row r="117" spans="2:12" s="8" customFormat="1">
      <c r="B117" s="9"/>
      <c r="C117" s="20"/>
      <c r="D117" s="20"/>
      <c r="E117" s="9"/>
      <c r="F117" s="9"/>
      <c r="H117" s="9"/>
      <c r="I117" s="20"/>
      <c r="J117" s="20"/>
      <c r="L117" s="9"/>
    </row>
    <row r="118" spans="2:12" s="8" customFormat="1">
      <c r="B118" s="9"/>
      <c r="C118" s="20"/>
      <c r="D118" s="20"/>
      <c r="E118" s="9"/>
      <c r="F118" s="9"/>
      <c r="H118" s="9"/>
      <c r="I118" s="20"/>
      <c r="J118" s="20"/>
      <c r="L118" s="9"/>
    </row>
    <row r="119" spans="2:12" s="8" customFormat="1">
      <c r="B119" s="9"/>
      <c r="C119" s="20"/>
      <c r="D119" s="20"/>
      <c r="E119" s="9"/>
      <c r="F119" s="9"/>
      <c r="H119" s="9"/>
      <c r="I119" s="20"/>
      <c r="J119" s="20"/>
      <c r="L119" s="9"/>
    </row>
    <row r="120" spans="2:12" s="8" customFormat="1">
      <c r="B120" s="9"/>
      <c r="C120" s="20"/>
      <c r="D120" s="20"/>
      <c r="E120" s="9"/>
      <c r="F120" s="9"/>
      <c r="H120" s="9"/>
      <c r="I120" s="20"/>
      <c r="J120" s="20"/>
      <c r="L120" s="9"/>
    </row>
    <row r="121" spans="2:12" s="8" customFormat="1">
      <c r="B121" s="9"/>
      <c r="C121" s="20"/>
      <c r="D121" s="20"/>
      <c r="E121" s="9"/>
      <c r="F121" s="9"/>
      <c r="H121" s="9"/>
      <c r="I121" s="20"/>
      <c r="J121" s="20"/>
      <c r="L121" s="9"/>
    </row>
    <row r="122" spans="2:12" s="8" customFormat="1">
      <c r="B122" s="9"/>
      <c r="C122" s="20"/>
      <c r="D122" s="20"/>
      <c r="E122" s="9"/>
      <c r="F122" s="9"/>
      <c r="H122" s="9"/>
      <c r="I122" s="20"/>
      <c r="J122" s="20"/>
      <c r="L122" s="9"/>
    </row>
    <row r="123" spans="2:12" s="8" customFormat="1">
      <c r="B123" s="9"/>
      <c r="C123" s="20"/>
      <c r="D123" s="20"/>
      <c r="E123" s="9"/>
      <c r="F123" s="9"/>
      <c r="H123" s="9"/>
      <c r="I123" s="20"/>
      <c r="J123" s="20"/>
      <c r="L123" s="9"/>
    </row>
  </sheetData>
  <sheetProtection password="CBEE" sheet="1" objects="1" scenarios="1"/>
  <mergeCells count="2">
    <mergeCell ref="H89:L90"/>
    <mergeCell ref="H91:L92"/>
  </mergeCells>
  <phoneticPr fontId="0" type="noConversion"/>
  <printOptions horizontalCentered="1" verticalCentered="1"/>
  <pageMargins left="0.39370078740157483" right="0.39370078740157483" top="0.39370078740157483" bottom="0.39370078740157483" header="0" footer="0"/>
  <pageSetup paperSize="9" scale="50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414" r:id="rId4" name="Drop Down 342">
              <controlPr defaultSize="0" print="0" autoLine="0" autoPict="0">
                <anchor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0</xdr:col>
                    <xdr:colOff>9525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tabColor rgb="FFB48C41"/>
    <pageSetUpPr fitToPage="1"/>
  </sheetPr>
  <dimension ref="A1:AA62"/>
  <sheetViews>
    <sheetView showGridLines="0" zoomScale="80" zoomScaleNormal="80" zoomScaleSheetLayoutView="89" workbookViewId="0">
      <selection activeCell="AF29" sqref="AF29"/>
    </sheetView>
  </sheetViews>
  <sheetFormatPr baseColWidth="10" defaultColWidth="9.140625" defaultRowHeight="12.75"/>
  <cols>
    <col min="1" max="2" width="9.140625" style="152" customWidth="1"/>
    <col min="3" max="3" width="26" style="152" bestFit="1" customWidth="1"/>
    <col min="4" max="4" width="15" style="152" bestFit="1" customWidth="1"/>
    <col min="5" max="19" width="9.140625" style="152"/>
    <col min="20" max="20" width="9.140625" style="285" customWidth="1"/>
    <col min="21" max="21" width="10.42578125" style="285" customWidth="1"/>
    <col min="22" max="22" width="11.140625" style="285" customWidth="1"/>
    <col min="23" max="23" width="9.5703125" style="285" customWidth="1"/>
    <col min="24" max="25" width="9.140625" style="285" customWidth="1"/>
    <col min="26" max="16384" width="9.140625" style="152"/>
  </cols>
  <sheetData>
    <row r="1" spans="1:26">
      <c r="A1" s="151"/>
      <c r="B1" s="151"/>
      <c r="C1" s="151"/>
      <c r="D1" s="151"/>
    </row>
    <row r="2" spans="1:26">
      <c r="A2" s="151"/>
      <c r="B2" s="151"/>
      <c r="C2" s="151"/>
      <c r="D2" s="151"/>
    </row>
    <row r="3" spans="1:26">
      <c r="A3" s="151"/>
      <c r="B3" s="151"/>
      <c r="C3" s="151"/>
      <c r="D3" s="151"/>
      <c r="E3" s="161"/>
    </row>
    <row r="4" spans="1:26">
      <c r="A4" s="151"/>
      <c r="B4" s="151"/>
      <c r="D4" s="151"/>
      <c r="E4" s="161"/>
    </row>
    <row r="5" spans="1:26">
      <c r="A5" s="151"/>
      <c r="B5" s="151"/>
      <c r="C5" s="151"/>
      <c r="D5" s="151"/>
    </row>
    <row r="6" spans="1:26">
      <c r="A6" s="151"/>
      <c r="C6" s="155"/>
      <c r="D6" s="155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</row>
    <row r="7" spans="1:26" ht="26.25">
      <c r="A7" s="151"/>
      <c r="B7" s="153" t="str">
        <f>'Resumen-Total'!B7</f>
        <v>Perfil Deuda Bruta Total GNC</v>
      </c>
      <c r="C7" s="155"/>
      <c r="D7" s="155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</row>
    <row r="8" spans="1:26">
      <c r="A8" s="151"/>
      <c r="B8" s="151"/>
      <c r="C8" s="151"/>
      <c r="D8" s="151"/>
    </row>
    <row r="9" spans="1:26">
      <c r="T9" s="286"/>
      <c r="U9" s="286"/>
      <c r="V9" s="286"/>
      <c r="W9" s="286"/>
      <c r="X9" s="286"/>
      <c r="Y9" s="286"/>
    </row>
    <row r="10" spans="1:26">
      <c r="T10" s="286"/>
      <c r="U10" s="286"/>
      <c r="V10" s="286"/>
      <c r="W10" s="286"/>
      <c r="X10" s="286"/>
      <c r="Y10" s="286"/>
      <c r="Z10" s="285"/>
    </row>
    <row r="11" spans="1:26">
      <c r="T11" s="286"/>
      <c r="U11" s="288"/>
      <c r="V11" s="288"/>
      <c r="W11" s="288"/>
      <c r="X11" s="288"/>
      <c r="Y11" s="286"/>
      <c r="Z11" s="285"/>
    </row>
    <row r="12" spans="1:26">
      <c r="T12" s="286"/>
      <c r="U12" s="288"/>
      <c r="V12" s="288"/>
      <c r="W12" s="288"/>
      <c r="X12" s="288"/>
      <c r="Y12" s="286"/>
      <c r="Z12" s="285"/>
    </row>
    <row r="13" spans="1:26">
      <c r="D13" s="156"/>
      <c r="E13" s="157"/>
      <c r="T13" s="286"/>
      <c r="U13" s="288" t="s">
        <v>321</v>
      </c>
      <c r="V13" s="289">
        <f>'Resumen-Total'!D36/200%</f>
        <v>0.49999930785855951</v>
      </c>
      <c r="W13" s="288"/>
      <c r="X13" s="289"/>
      <c r="Y13" s="286"/>
      <c r="Z13" s="285"/>
    </row>
    <row r="14" spans="1:26">
      <c r="D14" s="158"/>
      <c r="E14" s="157"/>
      <c r="T14" s="286"/>
      <c r="U14" s="288" t="s">
        <v>322</v>
      </c>
      <c r="V14" s="289">
        <f>'Resumen-Total'!F36/200%</f>
        <v>0.41264125951626335</v>
      </c>
      <c r="W14" s="288"/>
      <c r="X14" s="288"/>
      <c r="Y14" s="286"/>
      <c r="Z14" s="285"/>
    </row>
    <row r="15" spans="1:26">
      <c r="D15" s="158"/>
      <c r="E15" s="157"/>
      <c r="T15" s="286"/>
      <c r="U15" s="288" t="s">
        <v>324</v>
      </c>
      <c r="V15" s="289">
        <f>'Resumen-Total'!D37/200%</f>
        <v>6.9214144051661205E-7</v>
      </c>
      <c r="W15" s="288"/>
      <c r="X15" s="288"/>
      <c r="Y15" s="286"/>
      <c r="Z15" s="285"/>
    </row>
    <row r="16" spans="1:26">
      <c r="D16" s="158"/>
      <c r="E16" s="157"/>
      <c r="T16" s="286"/>
      <c r="U16" s="288" t="s">
        <v>323</v>
      </c>
      <c r="V16" s="289">
        <f>'Resumen-Total'!F37/200%</f>
        <v>8.7358740483736638E-2</v>
      </c>
      <c r="W16" s="288"/>
      <c r="X16" s="288"/>
      <c r="Y16" s="286"/>
      <c r="Z16" s="285"/>
    </row>
    <row r="17" spans="3:27">
      <c r="D17" s="158"/>
      <c r="E17" s="157"/>
      <c r="T17" s="286"/>
      <c r="U17" s="288"/>
      <c r="V17" s="288"/>
      <c r="W17" s="288"/>
      <c r="X17" s="288"/>
      <c r="Y17" s="286"/>
      <c r="Z17" s="285"/>
    </row>
    <row r="18" spans="3:27">
      <c r="D18" s="158"/>
      <c r="E18" s="157"/>
      <c r="T18" s="286"/>
      <c r="U18" s="288"/>
      <c r="V18" s="288"/>
      <c r="W18" s="288"/>
      <c r="X18" s="288"/>
      <c r="Y18" s="286"/>
      <c r="Z18" s="285"/>
    </row>
    <row r="19" spans="3:27">
      <c r="D19" s="158"/>
      <c r="E19" s="157"/>
      <c r="T19" s="286"/>
      <c r="U19" s="288"/>
      <c r="V19" s="288"/>
      <c r="W19" s="288"/>
      <c r="X19" s="288"/>
      <c r="Y19" s="286"/>
      <c r="Z19" s="285"/>
      <c r="AA19" s="285"/>
    </row>
    <row r="20" spans="3:27">
      <c r="D20" s="158"/>
      <c r="E20" s="157"/>
      <c r="T20" s="286"/>
      <c r="X20" s="288"/>
      <c r="Y20" s="288" t="s">
        <v>4</v>
      </c>
      <c r="Z20" s="288" t="s">
        <v>250</v>
      </c>
      <c r="AA20" s="285"/>
    </row>
    <row r="21" spans="3:27">
      <c r="D21" s="158"/>
      <c r="E21" s="157"/>
      <c r="K21" s="583">
        <v>2020</v>
      </c>
      <c r="L21" s="583">
        <v>2020</v>
      </c>
      <c r="M21" s="583">
        <v>2020</v>
      </c>
      <c r="N21" s="583">
        <v>2020</v>
      </c>
      <c r="O21" s="583">
        <v>2020</v>
      </c>
      <c r="P21" s="583">
        <v>2020</v>
      </c>
      <c r="Q21" s="583">
        <v>2020</v>
      </c>
      <c r="R21" s="583">
        <v>2020</v>
      </c>
      <c r="S21" s="583">
        <v>2020</v>
      </c>
      <c r="T21" s="583">
        <v>2020</v>
      </c>
      <c r="X21" s="314">
        <f>+'Resumen-Total'!B46</f>
        <v>2023</v>
      </c>
      <c r="Y21" s="287">
        <f>'Resumen-Total'!D46/'Resumen-Total'!$E$87</f>
        <v>1.5371080555536141E-3</v>
      </c>
      <c r="Z21" s="287">
        <f>'Resumen-Total'!C46/'Resumen-Total'!$E$87</f>
        <v>8.8817941941752576E-3</v>
      </c>
      <c r="AA21" s="285"/>
    </row>
    <row r="22" spans="3:27">
      <c r="D22" s="158"/>
      <c r="E22" s="157"/>
      <c r="K22" s="583">
        <v>2021</v>
      </c>
      <c r="L22" s="583">
        <v>2021</v>
      </c>
      <c r="M22" s="583">
        <v>2021</v>
      </c>
      <c r="N22" s="583">
        <v>2021</v>
      </c>
      <c r="O22" s="583">
        <v>2021</v>
      </c>
      <c r="P22" s="583">
        <v>2021</v>
      </c>
      <c r="Q22" s="583">
        <v>2021</v>
      </c>
      <c r="R22" s="583">
        <v>2021</v>
      </c>
      <c r="S22" s="583">
        <v>2021</v>
      </c>
      <c r="T22" s="583">
        <v>2021</v>
      </c>
      <c r="X22" s="314">
        <f>+'Resumen-Total'!B47</f>
        <v>2024</v>
      </c>
      <c r="Y22" s="287">
        <f>'Resumen-Total'!D47/'Resumen-Total'!$E$87</f>
        <v>2.3731743586397059E-2</v>
      </c>
      <c r="Z22" s="287">
        <f>'Resumen-Total'!C47/'Resumen-Total'!$E$87</f>
        <v>8.2631461849271948E-2</v>
      </c>
      <c r="AA22" s="285"/>
    </row>
    <row r="23" spans="3:27">
      <c r="D23" s="158"/>
      <c r="E23" s="157"/>
      <c r="T23" s="286"/>
      <c r="X23" s="314">
        <f>+'Resumen-Total'!B48</f>
        <v>2025</v>
      </c>
      <c r="Y23" s="287">
        <f>'Resumen-Total'!D48/'Resumen-Total'!$E$87</f>
        <v>2.1946325789975227E-2</v>
      </c>
      <c r="Z23" s="287">
        <f>'Resumen-Total'!C48/'Resumen-Total'!$E$87</f>
        <v>4.489224247932902E-2</v>
      </c>
      <c r="AA23" s="285"/>
    </row>
    <row r="24" spans="3:27">
      <c r="D24" s="158"/>
      <c r="E24" s="157"/>
      <c r="T24" s="286"/>
      <c r="X24" s="314">
        <f>+'Resumen-Total'!B49</f>
        <v>2026</v>
      </c>
      <c r="Y24" s="287">
        <f>'Resumen-Total'!D49/'Resumen-Total'!$E$87</f>
        <v>2.1566525809452914E-2</v>
      </c>
      <c r="Z24" s="287">
        <f>'Resumen-Total'!C49/'Resumen-Total'!$E$87</f>
        <v>3.5717891661085195E-2</v>
      </c>
      <c r="AA24" s="285"/>
    </row>
    <row r="25" spans="3:27">
      <c r="T25" s="286"/>
      <c r="X25" s="314">
        <f>+'Resumen-Total'!B50</f>
        <v>2027</v>
      </c>
      <c r="Y25" s="287">
        <f>'Resumen-Total'!D50/'Resumen-Total'!$E$87</f>
        <v>2.2620296542549063E-2</v>
      </c>
      <c r="Z25" s="287">
        <f>'Resumen-Total'!C50/'Resumen-Total'!$E$87</f>
        <v>5.0594567133911576E-2</v>
      </c>
      <c r="AA25" s="285"/>
    </row>
    <row r="26" spans="3:27">
      <c r="D26" s="158"/>
      <c r="T26" s="286"/>
      <c r="X26" s="314">
        <f>+'Resumen-Total'!B51</f>
        <v>2028</v>
      </c>
      <c r="Y26" s="287">
        <f>'Resumen-Total'!D51/'Resumen-Total'!$E$87</f>
        <v>1.3793959929448671E-2</v>
      </c>
      <c r="Z26" s="287">
        <f>'Resumen-Total'!C51/'Resumen-Total'!$E$87</f>
        <v>3.7929105081728587E-2</v>
      </c>
      <c r="AA26" s="285"/>
    </row>
    <row r="27" spans="3:27">
      <c r="C27" s="159"/>
      <c r="T27" s="286"/>
      <c r="X27" s="314">
        <f>+'Resumen-Total'!B52</f>
        <v>2029</v>
      </c>
      <c r="Y27" s="287">
        <f>'Resumen-Total'!D52/'Resumen-Total'!$E$87</f>
        <v>2.1016287933509285E-2</v>
      </c>
      <c r="Z27" s="287">
        <f>'Resumen-Total'!C52/'Resumen-Total'!$E$87</f>
        <v>2.1046123270213348E-2</v>
      </c>
      <c r="AA27" s="285"/>
    </row>
    <row r="28" spans="3:27">
      <c r="T28" s="286"/>
      <c r="X28" s="314">
        <f>+'Resumen-Total'!B53</f>
        <v>2030</v>
      </c>
      <c r="Y28" s="287">
        <f>'Resumen-Total'!D53/'Resumen-Total'!$E$87</f>
        <v>1.7918826006607717E-2</v>
      </c>
      <c r="Z28" s="287">
        <f>'Resumen-Total'!C53/'Resumen-Total'!$E$87</f>
        <v>2.7604383817552817E-2</v>
      </c>
      <c r="AA28" s="285"/>
    </row>
    <row r="29" spans="3:27">
      <c r="T29" s="286"/>
      <c r="X29" s="314">
        <f>+'Resumen-Total'!B54</f>
        <v>2031</v>
      </c>
      <c r="Y29" s="287">
        <f>'Resumen-Total'!D54/'Resumen-Total'!$E$87</f>
        <v>2.3732172012384999E-2</v>
      </c>
      <c r="Z29" s="287">
        <f>'Resumen-Total'!C54/'Resumen-Total'!$E$87</f>
        <v>3.7582715659297397E-2</v>
      </c>
      <c r="AA29" s="285"/>
    </row>
    <row r="30" spans="3:27">
      <c r="T30" s="286"/>
      <c r="X30" s="314">
        <f>+'Resumen-Total'!B55</f>
        <v>2032</v>
      </c>
      <c r="Y30" s="287">
        <f>'Resumen-Total'!D55/'Resumen-Total'!$E$87</f>
        <v>1.8723091722276857E-2</v>
      </c>
      <c r="Z30" s="287">
        <f>'Resumen-Total'!C55/'Resumen-Total'!$E$87</f>
        <v>3.2426086534423935E-2</v>
      </c>
      <c r="AA30" s="285"/>
    </row>
    <row r="31" spans="3:27">
      <c r="T31" s="286"/>
      <c r="X31" s="314">
        <f>+'Resumen-Total'!B56</f>
        <v>2033</v>
      </c>
      <c r="Y31" s="287">
        <f>'Resumen-Total'!D56/'Resumen-Total'!$E$87</f>
        <v>1.8928798220285637E-2</v>
      </c>
      <c r="Z31" s="287">
        <f>'Resumen-Total'!C56/'Resumen-Total'!$E$87</f>
        <v>4.2188053533683482E-2</v>
      </c>
      <c r="AA31" s="285"/>
    </row>
    <row r="32" spans="3:27">
      <c r="T32" s="286"/>
      <c r="X32" s="314">
        <f>+'Resumen-Total'!B57</f>
        <v>2034</v>
      </c>
      <c r="Y32" s="287">
        <f>'Resumen-Total'!D57/'Resumen-Total'!$E$87</f>
        <v>1.8631430458782371E-2</v>
      </c>
      <c r="Z32" s="287">
        <f>'Resumen-Total'!C57/'Resumen-Total'!$E$87</f>
        <v>3.1906148310455726E-2</v>
      </c>
      <c r="AA32" s="285"/>
    </row>
    <row r="33" spans="20:27">
      <c r="T33" s="286"/>
      <c r="X33" s="314">
        <f>+'Resumen-Total'!B58</f>
        <v>2035</v>
      </c>
      <c r="Y33" s="287">
        <f>'Resumen-Total'!D58/'Resumen-Total'!$E$87</f>
        <v>9.6013289249021194E-3</v>
      </c>
      <c r="Z33" s="287">
        <f>'Resumen-Total'!C58/'Resumen-Total'!$E$87</f>
        <v>3.8943166590909031E-2</v>
      </c>
      <c r="AA33" s="285"/>
    </row>
    <row r="34" spans="20:27">
      <c r="T34" s="286"/>
      <c r="X34" s="314">
        <f>+'Resumen-Total'!B59</f>
        <v>2036</v>
      </c>
      <c r="Y34" s="287">
        <f>'Resumen-Total'!D59/'Resumen-Total'!$E$87</f>
        <v>1.5067391305750992E-2</v>
      </c>
      <c r="Z34" s="287">
        <f>'Resumen-Total'!C59/'Resumen-Total'!$E$87</f>
        <v>1.3979192641458594E-2</v>
      </c>
      <c r="AA34" s="285"/>
    </row>
    <row r="35" spans="20:27">
      <c r="T35" s="286"/>
      <c r="X35" s="314">
        <f>+'Resumen-Total'!B60</f>
        <v>2037</v>
      </c>
      <c r="Y35" s="287">
        <f>'Resumen-Total'!D60/'Resumen-Total'!$E$87</f>
        <v>1.2926143050052817E-2</v>
      </c>
      <c r="Z35" s="287">
        <f>'Resumen-Total'!C60/'Resumen-Total'!$E$87</f>
        <v>3.9224928500484833E-2</v>
      </c>
      <c r="AA35" s="285"/>
    </row>
    <row r="36" spans="20:27">
      <c r="T36" s="286"/>
      <c r="X36" s="314">
        <f>+'Resumen-Total'!B61</f>
        <v>2038</v>
      </c>
      <c r="Y36" s="287">
        <f>'Resumen-Total'!D61/'Resumen-Total'!$E$87</f>
        <v>1.0283999284880439E-2</v>
      </c>
      <c r="Z36" s="287">
        <f>'Resumen-Total'!C61/'Resumen-Total'!$E$87</f>
        <v>0</v>
      </c>
      <c r="AA36" s="285"/>
    </row>
    <row r="37" spans="20:27">
      <c r="T37" s="286"/>
      <c r="X37" s="314">
        <f>+'Resumen-Total'!B62</f>
        <v>2039</v>
      </c>
      <c r="Y37" s="287">
        <f>'Resumen-Total'!D62/'Resumen-Total'!$E$87</f>
        <v>5.2684867596782979E-3</v>
      </c>
      <c r="Z37" s="287">
        <f>'Resumen-Total'!C62/'Resumen-Total'!$E$87</f>
        <v>0</v>
      </c>
      <c r="AA37" s="285"/>
    </row>
    <row r="38" spans="20:27">
      <c r="T38" s="286"/>
      <c r="X38" s="314">
        <f>+'Resumen-Total'!B63</f>
        <v>2040</v>
      </c>
      <c r="Y38" s="287">
        <f>'Resumen-Total'!D63/'Resumen-Total'!$E$87</f>
        <v>5.9517676042671842E-3</v>
      </c>
      <c r="Z38" s="287">
        <f>'Resumen-Total'!C63/'Resumen-Total'!$E$87</f>
        <v>0</v>
      </c>
      <c r="AA38" s="285"/>
    </row>
    <row r="39" spans="20:27">
      <c r="T39" s="286"/>
      <c r="X39" s="314">
        <f>+'Resumen-Total'!B64</f>
        <v>2041</v>
      </c>
      <c r="Y39" s="287">
        <f>'Resumen-Total'!D64/'Resumen-Total'!$E$87</f>
        <v>1.3222491786891088E-2</v>
      </c>
      <c r="Z39" s="287">
        <f>'Resumen-Total'!C64/'Resumen-Total'!$E$87</f>
        <v>0</v>
      </c>
      <c r="AA39" s="285"/>
    </row>
    <row r="40" spans="20:27">
      <c r="T40" s="286"/>
      <c r="X40" s="314">
        <f>+'Resumen-Total'!B65</f>
        <v>2042</v>
      </c>
      <c r="Y40" s="287">
        <f>'Resumen-Total'!D65/'Resumen-Total'!$E$87</f>
        <v>5.4724944881143784E-3</v>
      </c>
      <c r="Z40" s="287">
        <f>'Resumen-Total'!C65/'Resumen-Total'!$E$87</f>
        <v>3.5079064854635869E-2</v>
      </c>
      <c r="AA40" s="285"/>
    </row>
    <row r="41" spans="20:27">
      <c r="T41" s="286"/>
      <c r="X41" s="314">
        <f>+'Resumen-Total'!B66</f>
        <v>2043</v>
      </c>
      <c r="Y41" s="287">
        <f>'Resumen-Total'!D66/'Resumen-Total'!$E$87</f>
        <v>2.7055924936679037E-4</v>
      </c>
      <c r="Z41" s="287">
        <f>'Resumen-Total'!C66/'Resumen-Total'!$E$87</f>
        <v>0</v>
      </c>
      <c r="AA41" s="285"/>
    </row>
    <row r="42" spans="20:27">
      <c r="T42" s="286"/>
      <c r="X42" s="314">
        <f>+'Resumen-Total'!B67</f>
        <v>2044</v>
      </c>
      <c r="Y42" s="287">
        <f>'Resumen-Total'!D67/'Resumen-Total'!$E$87</f>
        <v>1.1907907072700143E-2</v>
      </c>
      <c r="Z42" s="287">
        <f>'Resumen-Total'!C67/'Resumen-Total'!$E$87</f>
        <v>0</v>
      </c>
      <c r="AA42" s="285"/>
    </row>
    <row r="43" spans="20:27">
      <c r="T43" s="286"/>
      <c r="X43" s="314">
        <f>+'Resumen-Total'!B68</f>
        <v>2045</v>
      </c>
      <c r="Y43" s="287">
        <f>'Resumen-Total'!D68/'Resumen-Total'!$E$87</f>
        <v>2.130414417014409E-2</v>
      </c>
      <c r="Z43" s="287">
        <f>'Resumen-Total'!C68/'Resumen-Total'!$E$87</f>
        <v>0</v>
      </c>
      <c r="AA43" s="285"/>
    </row>
    <row r="44" spans="20:27">
      <c r="T44" s="286"/>
      <c r="X44" s="314">
        <f>+'Resumen-Total'!B69</f>
        <v>2046</v>
      </c>
      <c r="Y44" s="287">
        <f>'Resumen-Total'!D69/'Resumen-Total'!$E$87</f>
        <v>1.4164502275854614E-4</v>
      </c>
      <c r="Z44" s="287">
        <f>'Resumen-Total'!C69/'Resumen-Total'!$E$87</f>
        <v>0</v>
      </c>
      <c r="AA44" s="285"/>
    </row>
    <row r="45" spans="20:27">
      <c r="T45" s="286"/>
      <c r="X45" s="314">
        <f>+'Resumen-Total'!B70</f>
        <v>2047</v>
      </c>
      <c r="Y45" s="287">
        <f>'Resumen-Total'!D70/'Resumen-Total'!$E$87</f>
        <v>1.1622682887464899E-4</v>
      </c>
      <c r="Z45" s="287">
        <f>'Resumen-Total'!C70/'Resumen-Total'!$E$87</f>
        <v>0</v>
      </c>
      <c r="AA45" s="285"/>
    </row>
    <row r="46" spans="20:27">
      <c r="T46" s="286"/>
      <c r="X46" s="314">
        <f>+'Resumen-Total'!B71</f>
        <v>2048</v>
      </c>
      <c r="Y46" s="287">
        <f>'Resumen-Total'!D71/'Resumen-Total'!$E$87</f>
        <v>1.1622682887464899E-4</v>
      </c>
      <c r="Z46" s="287">
        <f>'Resumen-Total'!C71/'Resumen-Total'!$E$87</f>
        <v>0</v>
      </c>
      <c r="AA46" s="285"/>
    </row>
    <row r="47" spans="20:27">
      <c r="T47" s="286"/>
      <c r="X47" s="314">
        <f>+'Resumen-Total'!B72</f>
        <v>2049</v>
      </c>
      <c r="Y47" s="287">
        <f>'Resumen-Total'!D72/'Resumen-Total'!$E$87</f>
        <v>1.327949078951514E-2</v>
      </c>
      <c r="Z47" s="287">
        <f>'Resumen-Total'!C72/'Resumen-Total'!$E$87</f>
        <v>2.7686314656954814E-2</v>
      </c>
      <c r="AA47" s="285"/>
    </row>
    <row r="48" spans="20:27">
      <c r="T48" s="286"/>
      <c r="X48" s="314">
        <f>+'Resumen-Total'!B73</f>
        <v>2050</v>
      </c>
      <c r="Y48" s="287">
        <f>'Resumen-Total'!D73/'Resumen-Total'!$E$87</f>
        <v>6.896513237678247E-5</v>
      </c>
      <c r="Z48" s="287">
        <f>'Resumen-Total'!C73/'Resumen-Total'!$E$87</f>
        <v>2.937430043219862E-2</v>
      </c>
      <c r="AA48" s="285"/>
    </row>
    <row r="49" spans="1:27">
      <c r="T49" s="286"/>
      <c r="X49" s="314">
        <f>+'Resumen-Total'!B74</f>
        <v>2051</v>
      </c>
      <c r="Y49" s="287">
        <f>'Resumen-Total'!D74/'Resumen-Total'!$E$87</f>
        <v>7.0535488027814609E-3</v>
      </c>
      <c r="Z49" s="287">
        <f>'Resumen-Total'!C74/'Resumen-Total'!$E$87</f>
        <v>0</v>
      </c>
      <c r="AA49" s="285"/>
    </row>
    <row r="50" spans="1:27">
      <c r="T50" s="286"/>
      <c r="X50" s="314">
        <f>+'Resumen-Total'!B75</f>
        <v>2052</v>
      </c>
      <c r="Y50" s="287">
        <f>'Resumen-Total'!D75/'Resumen-Total'!$E$87</f>
        <v>0</v>
      </c>
      <c r="Z50" s="287">
        <f>'Resumen-Total'!C75/'Resumen-Total'!$E$87</f>
        <v>0</v>
      </c>
      <c r="AA50" s="285"/>
    </row>
    <row r="51" spans="1:27">
      <c r="T51" s="286"/>
      <c r="X51" s="314">
        <f>+'Resumen-Total'!B76</f>
        <v>2053</v>
      </c>
      <c r="Y51" s="287">
        <f>'Resumen-Total'!D76/'Resumen-Total'!$E$87</f>
        <v>0</v>
      </c>
      <c r="Z51" s="287">
        <f>'Resumen-Total'!C76/'Resumen-Total'!$E$87</f>
        <v>0</v>
      </c>
      <c r="AA51" s="285"/>
    </row>
    <row r="52" spans="1:27">
      <c r="T52" s="286"/>
      <c r="X52" s="314">
        <f>+'Resumen-Total'!B77</f>
        <v>2054</v>
      </c>
      <c r="Y52" s="287">
        <f>'Resumen-Total'!D77/'Resumen-Total'!$E$87</f>
        <v>0</v>
      </c>
      <c r="Z52" s="287">
        <f>'Resumen-Total'!C77/'Resumen-Total'!$E$87</f>
        <v>0</v>
      </c>
      <c r="AA52" s="285"/>
    </row>
    <row r="53" spans="1:27">
      <c r="T53" s="286"/>
      <c r="X53" s="314">
        <f>+'Resumen-Total'!B78</f>
        <v>2055</v>
      </c>
      <c r="Y53" s="287">
        <f>'Resumen-Total'!D78/'Resumen-Total'!$E$87</f>
        <v>0</v>
      </c>
      <c r="Z53" s="287">
        <f>'Resumen-Total'!C78/'Resumen-Total'!$E$87</f>
        <v>0</v>
      </c>
      <c r="AA53" s="285"/>
    </row>
    <row r="54" spans="1:27">
      <c r="T54" s="286"/>
      <c r="X54" s="314">
        <f>+'Resumen-Total'!B79</f>
        <v>2056</v>
      </c>
      <c r="Y54" s="287">
        <f>'Resumen-Total'!D79/'Resumen-Total'!$E$87</f>
        <v>0</v>
      </c>
      <c r="Z54" s="287">
        <f>'Resumen-Total'!C79/'Resumen-Total'!$E$87</f>
        <v>0</v>
      </c>
      <c r="AA54" s="285"/>
    </row>
    <row r="55" spans="1:27">
      <c r="X55" s="314">
        <f>+'Resumen-Total'!B80</f>
        <v>2057</v>
      </c>
      <c r="Y55" s="287">
        <f>'Resumen-Total'!D80/'Resumen-Total'!$E$87</f>
        <v>0</v>
      </c>
      <c r="Z55" s="287">
        <f>'Resumen-Total'!C80/'Resumen-Total'!$E$87</f>
        <v>0</v>
      </c>
      <c r="AA55" s="285"/>
    </row>
    <row r="56" spans="1:27">
      <c r="X56" s="314">
        <f>+'Resumen-Total'!B81</f>
        <v>2058</v>
      </c>
      <c r="Y56" s="287">
        <f>'Resumen-Total'!D81/'Resumen-Total'!$E$87</f>
        <v>0</v>
      </c>
      <c r="Z56" s="287">
        <f>'Resumen-Total'!C81/'Resumen-Total'!$E$87</f>
        <v>0</v>
      </c>
      <c r="AA56" s="285"/>
    </row>
    <row r="57" spans="1:27">
      <c r="A57" s="160" t="str">
        <f>INDEX('Title Data (HIDE)'!D190:E190,1,'Title Data (HIDE)'!$O$1)</f>
        <v xml:space="preserve">*COP 1 billón = 1 000 000 000 000 </v>
      </c>
      <c r="X57" s="314">
        <f>+'Resumen-Total'!B82</f>
        <v>2059</v>
      </c>
      <c r="Y57" s="287">
        <f>'Resumen-Total'!D82/'Resumen-Total'!$E$87</f>
        <v>0</v>
      </c>
      <c r="Z57" s="287">
        <f>'Resumen-Total'!C82/'Resumen-Total'!$E$87</f>
        <v>0</v>
      </c>
      <c r="AA57" s="285"/>
    </row>
    <row r="58" spans="1:27">
      <c r="A58" s="152" t="str">
        <f>INDEX('Title Data (HIDE)'!D191:E191,1,'Title Data (HIDE)'!$O$1)</f>
        <v>**USD 1 billón = 1 000 000 000</v>
      </c>
      <c r="X58" s="314">
        <f>+'Resumen-Total'!B83</f>
        <v>2060</v>
      </c>
      <c r="Y58" s="287">
        <f>'Resumen-Total'!D83/'Resumen-Total'!$E$87</f>
        <v>0</v>
      </c>
      <c r="Z58" s="287">
        <f>'Resumen-Total'!C83/'Resumen-Total'!$E$87</f>
        <v>0</v>
      </c>
      <c r="AA58" s="285"/>
    </row>
    <row r="59" spans="1:27">
      <c r="X59" s="314">
        <f>+'Resumen-Total'!B84</f>
        <v>2061</v>
      </c>
      <c r="Y59" s="287">
        <f>'Resumen-Total'!D84/'Resumen-Total'!$E$87</f>
        <v>6.1130756290772659E-3</v>
      </c>
      <c r="Z59" s="287">
        <f>'Resumen-Total'!C84/'Resumen-Total'!$E$87</f>
        <v>0</v>
      </c>
      <c r="AA59" s="285"/>
    </row>
    <row r="60" spans="1:27">
      <c r="X60" s="314">
        <f>+'Resumen-Total'!B85</f>
        <v>0</v>
      </c>
      <c r="Y60" s="287">
        <f>'Resumen-Total'!D85/'Resumen-Total'!$E$87</f>
        <v>0</v>
      </c>
      <c r="Z60" s="287">
        <f>'Resumen-Total'!C85/'Resumen-Total'!$E$87</f>
        <v>0</v>
      </c>
      <c r="AA60" s="285"/>
    </row>
    <row r="61" spans="1:27">
      <c r="X61" s="314">
        <f>+'Resumen-Total'!B86</f>
        <v>0</v>
      </c>
      <c r="Y61" s="287">
        <f>'Resumen-Total'!D86/'Resumen-Total'!$E$87</f>
        <v>0</v>
      </c>
      <c r="Z61" s="287">
        <f>'Resumen-Total'!C86/'Resumen-Total'!$E$87</f>
        <v>0</v>
      </c>
      <c r="AA61" s="285"/>
    </row>
    <row r="62" spans="1:27">
      <c r="Z62" s="285"/>
      <c r="AA62" s="285"/>
    </row>
  </sheetData>
  <sheetProtection password="CBEE" sheet="1" objects="1" scenarios="1"/>
  <phoneticPr fontId="0" type="noConversion"/>
  <pageMargins left="0.7" right="0.7" top="0.75" bottom="0.75" header="0.3" footer="0.3"/>
  <pageSetup scale="63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76523" r:id="rId4" name="Drop Down 11">
              <controlPr defaultSize="0" print="0" autoLine="0" autoPict="0">
                <anchor>
                  <from>
                    <xdr:col>0</xdr:col>
                    <xdr:colOff>9525</xdr:colOff>
                    <xdr:row>0</xdr:row>
                    <xdr:rowOff>9525</xdr:rowOff>
                  </from>
                  <to>
                    <xdr:col>0</xdr:col>
                    <xdr:colOff>19050</xdr:colOff>
                    <xdr:row>0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>
    <tabColor rgb="FFB48C41"/>
    <pageSetUpPr fitToPage="1"/>
  </sheetPr>
  <dimension ref="A3:R76"/>
  <sheetViews>
    <sheetView showGridLines="0" zoomScale="80" zoomScaleNormal="80" zoomScaleSheetLayoutView="55" workbookViewId="0">
      <selection activeCell="C10" sqref="C10"/>
    </sheetView>
  </sheetViews>
  <sheetFormatPr baseColWidth="10" defaultRowHeight="12.75"/>
  <cols>
    <col min="1" max="1" width="5.7109375" style="322" customWidth="1"/>
    <col min="2" max="2" width="35.85546875" style="325" customWidth="1"/>
    <col min="3" max="3" width="17.85546875" style="324" bestFit="1" customWidth="1"/>
    <col min="4" max="4" width="8.28515625" style="324" bestFit="1" customWidth="1"/>
    <col min="5" max="5" width="16.85546875" style="325" customWidth="1"/>
    <col min="6" max="6" width="11.28515625" style="322" bestFit="1" customWidth="1"/>
    <col min="7" max="7" width="1.85546875" style="322" customWidth="1"/>
    <col min="8" max="8" width="9.7109375" style="322" bestFit="1" customWidth="1"/>
    <col min="9" max="9" width="16.7109375" style="322" bestFit="1" customWidth="1"/>
    <col min="10" max="10" width="22.7109375" style="322" bestFit="1" customWidth="1"/>
    <col min="11" max="11" width="8.7109375" style="322" bestFit="1" customWidth="1"/>
    <col min="12" max="12" width="17.140625" style="322" bestFit="1" customWidth="1"/>
    <col min="13" max="13" width="22.7109375" style="322" bestFit="1" customWidth="1"/>
    <col min="14" max="14" width="7.28515625" style="322" bestFit="1" customWidth="1"/>
    <col min="15" max="15" width="17.7109375" style="322" bestFit="1" customWidth="1"/>
    <col min="16" max="16" width="22.5703125" style="322" bestFit="1" customWidth="1"/>
    <col min="17" max="17" width="6.7109375" style="322" bestFit="1" customWidth="1"/>
    <col min="18" max="18" width="16" style="322" bestFit="1" customWidth="1"/>
    <col min="19" max="16384" width="11.42578125" style="322"/>
  </cols>
  <sheetData>
    <row r="3" spans="1:18">
      <c r="B3" s="323"/>
    </row>
    <row r="6" spans="1:18">
      <c r="E6" s="326"/>
    </row>
    <row r="7" spans="1:18" ht="26.25">
      <c r="B7" s="327" t="str">
        <f>INDEX('Title Data (HIDE)'!D79:E79,1,'Title Data (HIDE)'!$O$1)</f>
        <v>Perfil Deuda Interna GNC</v>
      </c>
      <c r="C7" s="328"/>
      <c r="D7" s="328"/>
      <c r="E7" s="329"/>
      <c r="F7" s="329"/>
      <c r="G7" s="329"/>
      <c r="H7" s="329"/>
      <c r="I7" s="329"/>
      <c r="J7" s="329"/>
      <c r="K7" s="329"/>
      <c r="L7" s="329"/>
      <c r="M7" s="329"/>
      <c r="N7" s="329"/>
      <c r="O7" s="329"/>
      <c r="P7" s="329"/>
      <c r="Q7" s="329"/>
    </row>
    <row r="8" spans="1:18" ht="15">
      <c r="B8" s="330" t="str">
        <f>INDEX('Title Data (HIDE)'!D80:E80,1,'Title Data (HIDE)'!$O$1)</f>
        <v>Cifras en COP millones</v>
      </c>
      <c r="C8" s="328"/>
      <c r="D8" s="328"/>
      <c r="E8" s="329"/>
      <c r="F8" s="329"/>
      <c r="G8" s="329"/>
      <c r="H8" s="329"/>
      <c r="I8" s="329"/>
      <c r="J8" s="329"/>
      <c r="K8" s="329"/>
      <c r="L8" s="329"/>
      <c r="M8" s="329"/>
      <c r="N8" s="329"/>
      <c r="O8" s="329"/>
      <c r="P8" s="329"/>
      <c r="Q8" s="329"/>
    </row>
    <row r="9" spans="1:18">
      <c r="E9" s="326"/>
    </row>
    <row r="10" spans="1:18">
      <c r="B10" s="331" t="str">
        <f>INDEX('Title Data (HIDE)'!D143:E143,1,'Title Data (HIDE)'!$O$1)</f>
        <v>Fecha Corte</v>
      </c>
      <c r="C10" s="310">
        <v>45199</v>
      </c>
      <c r="D10" s="332"/>
      <c r="E10" s="333"/>
      <c r="F10" s="334"/>
      <c r="G10" s="335"/>
      <c r="H10" s="335"/>
      <c r="I10" s="336" t="s">
        <v>19</v>
      </c>
      <c r="J10" s="337">
        <v>0.1099</v>
      </c>
      <c r="K10" s="335"/>
      <c r="L10" s="336"/>
      <c r="M10" s="337"/>
      <c r="N10" s="335"/>
      <c r="O10" s="278"/>
      <c r="P10" s="336"/>
      <c r="Q10" s="338"/>
    </row>
    <row r="11" spans="1:18">
      <c r="B11" s="339" t="str">
        <f>INDEX('Title Data (HIDE)'!D19:E19,1,'Title Data (HIDE)'!$O$1)</f>
        <v>Fecha corte variables</v>
      </c>
      <c r="C11" s="579">
        <v>45199</v>
      </c>
      <c r="D11" s="341"/>
      <c r="E11" s="342"/>
      <c r="F11" s="340"/>
      <c r="G11" s="343"/>
      <c r="H11" s="343"/>
      <c r="I11" s="344" t="s">
        <v>6</v>
      </c>
      <c r="J11" s="345">
        <v>352.9314</v>
      </c>
      <c r="K11" s="343"/>
      <c r="L11" s="344" t="s">
        <v>288</v>
      </c>
      <c r="M11" s="346">
        <v>0.10970000000000001</v>
      </c>
      <c r="N11" s="343"/>
      <c r="O11" s="347"/>
      <c r="P11" s="344"/>
      <c r="Q11" s="348"/>
    </row>
    <row r="12" spans="1:18">
      <c r="D12" s="349"/>
      <c r="E12" s="326"/>
      <c r="L12" s="578"/>
      <c r="O12" s="350"/>
      <c r="P12" s="351"/>
    </row>
    <row r="13" spans="1:18" s="325" customFormat="1" ht="15.75">
      <c r="B13" s="352" t="str">
        <f>INDEX('Title Data (HIDE)'!D86:E86,1,'Title Data (HIDE)'!$O$1)</f>
        <v>Composición por fuente</v>
      </c>
      <c r="C13" s="353"/>
      <c r="D13" s="354"/>
      <c r="E13" s="354"/>
      <c r="F13" s="355"/>
      <c r="G13" s="356"/>
      <c r="H13" s="352" t="s">
        <v>103</v>
      </c>
      <c r="I13" s="357"/>
      <c r="J13" s="357"/>
      <c r="K13" s="358"/>
      <c r="L13" s="359" t="s">
        <v>24</v>
      </c>
      <c r="M13" s="357"/>
      <c r="N13" s="358"/>
      <c r="O13" s="359" t="s">
        <v>113</v>
      </c>
      <c r="P13" s="357"/>
      <c r="Q13" s="358"/>
    </row>
    <row r="14" spans="1:18" s="325" customFormat="1">
      <c r="B14" s="360" t="str">
        <f>INDEX('Title Data (HIDE)'!D87:E87,1,'Title Data (HIDE)'!$O$1)</f>
        <v>Fuentes</v>
      </c>
      <c r="C14" s="361" t="str">
        <f>INDEX('Title Data (HIDE)'!D88:E88,1,'Title Data (HIDE)'!$O$1)</f>
        <v>Saldo de deuda</v>
      </c>
      <c r="D14" s="362" t="s">
        <v>106</v>
      </c>
      <c r="E14" s="363" t="str">
        <f>INDEX('Title Data (HIDE)'!D89:E89,1,'Title Data (HIDE)'!$O$1)</f>
        <v>Vida media</v>
      </c>
      <c r="F14" s="364" t="str">
        <f>INDEX('Title Data (HIDE)'!D90:E90,1,'Title Data (HIDE)'!$O$1)</f>
        <v>Cupón (7)</v>
      </c>
      <c r="G14" s="365"/>
      <c r="H14" s="360" t="s">
        <v>105</v>
      </c>
      <c r="I14" s="362" t="s">
        <v>27</v>
      </c>
      <c r="J14" s="363" t="s">
        <v>137</v>
      </c>
      <c r="K14" s="366" t="s">
        <v>106</v>
      </c>
      <c r="L14" s="363" t="s">
        <v>27</v>
      </c>
      <c r="M14" s="363" t="s">
        <v>137</v>
      </c>
      <c r="N14" s="366" t="s">
        <v>106</v>
      </c>
      <c r="O14" s="362" t="s">
        <v>27</v>
      </c>
      <c r="P14" s="363" t="s">
        <v>137</v>
      </c>
      <c r="Q14" s="366" t="s">
        <v>106</v>
      </c>
      <c r="R14" s="376"/>
    </row>
    <row r="15" spans="1:18">
      <c r="A15" s="368"/>
      <c r="B15" s="577" t="str">
        <f>INDEX('Title Data (HIDE)'!D91:E91,1,'Title Data (HIDE)'!$O$1)</f>
        <v>TES corto plazo (1)</v>
      </c>
      <c r="C15" s="369">
        <v>9659499.3999999985</v>
      </c>
      <c r="D15" s="370">
        <v>1.7571347644844571E-2</v>
      </c>
      <c r="E15" s="371">
        <v>0.44956961995841888</v>
      </c>
      <c r="F15" s="372" t="s">
        <v>355</v>
      </c>
      <c r="G15" s="373"/>
      <c r="H15" s="360">
        <v>2023</v>
      </c>
      <c r="I15" s="584">
        <v>3374999.8</v>
      </c>
      <c r="J15" s="584">
        <v>7656712.1826070007</v>
      </c>
      <c r="K15" s="374">
        <v>1.3928128778299244E-2</v>
      </c>
      <c r="L15" s="584">
        <v>6234563.3164999997</v>
      </c>
      <c r="M15" s="584">
        <v>6234650.3491658494</v>
      </c>
      <c r="N15" s="375">
        <v>1.8379485905645521E-2</v>
      </c>
      <c r="O15" s="584">
        <v>9609563.1164999995</v>
      </c>
      <c r="P15" s="584">
        <v>13891362.53177285</v>
      </c>
      <c r="Q15" s="375">
        <v>1.5626743218801829E-2</v>
      </c>
      <c r="R15" s="376"/>
    </row>
    <row r="16" spans="1:18">
      <c r="A16" s="368"/>
      <c r="B16" s="577" t="str">
        <f>INDEX('Title Data (HIDE)'!D92:E92,1,'Title Data (HIDE)'!$O$1)</f>
        <v>TES largo plazo (2)</v>
      </c>
      <c r="C16" s="369">
        <v>482164950.56354821</v>
      </c>
      <c r="D16" s="370">
        <v>0.87709389665797832</v>
      </c>
      <c r="E16" s="371">
        <v>9.8215059716655855</v>
      </c>
      <c r="F16" s="379">
        <v>0.1019637802436878</v>
      </c>
      <c r="G16" s="380"/>
      <c r="H16" s="360">
        <v>2024</v>
      </c>
      <c r="I16" s="584">
        <v>19499027.399999999</v>
      </c>
      <c r="J16" s="584">
        <v>71233954.173680991</v>
      </c>
      <c r="K16" s="374">
        <v>0.12957985927331553</v>
      </c>
      <c r="L16" s="584">
        <v>30488128.248826243</v>
      </c>
      <c r="M16" s="584">
        <v>31596201.638673961</v>
      </c>
      <c r="N16" s="375">
        <v>9.3144267948825452E-2</v>
      </c>
      <c r="O16" s="584">
        <v>49987155.648826241</v>
      </c>
      <c r="P16" s="584">
        <v>102830155.81235495</v>
      </c>
      <c r="Q16" s="375">
        <v>0.11567622948099508</v>
      </c>
      <c r="R16" s="376"/>
    </row>
    <row r="17" spans="1:18">
      <c r="A17" s="368"/>
      <c r="B17" s="577" t="s">
        <v>325</v>
      </c>
      <c r="C17" s="381">
        <v>0</v>
      </c>
      <c r="D17" s="370">
        <v>0</v>
      </c>
      <c r="E17" s="371">
        <v>0</v>
      </c>
      <c r="F17" s="379">
        <v>0</v>
      </c>
      <c r="G17" s="382"/>
      <c r="H17" s="360">
        <v>2025</v>
      </c>
      <c r="I17" s="584">
        <v>38700155.761214599</v>
      </c>
      <c r="J17" s="584">
        <v>38700173.904214598</v>
      </c>
      <c r="K17" s="374">
        <v>7.0398493899890571E-2</v>
      </c>
      <c r="L17" s="584">
        <v>29359708.781253532</v>
      </c>
      <c r="M17" s="584">
        <v>29359796.979248971</v>
      </c>
      <c r="N17" s="375">
        <v>8.6551441468552828E-2</v>
      </c>
      <c r="O17" s="584">
        <v>68059864.542468131</v>
      </c>
      <c r="P17" s="584">
        <v>68059970.883463562</v>
      </c>
      <c r="Q17" s="375">
        <v>7.6562373636308842E-2</v>
      </c>
      <c r="R17" s="376"/>
    </row>
    <row r="18" spans="1:18">
      <c r="A18" s="368"/>
      <c r="B18" s="577" t="str">
        <f>INDEX('Title Data (HIDE)'!D96:E96,1,'Title Data (HIDE)'!$O$1)</f>
        <v>B de paz (3)</v>
      </c>
      <c r="C18" s="383">
        <v>760.98202199999992</v>
      </c>
      <c r="D18" s="370">
        <v>1.3842828811645002E-6</v>
      </c>
      <c r="E18" s="371">
        <v>2.9573856533758254</v>
      </c>
      <c r="F18" s="379">
        <v>0.12067</v>
      </c>
      <c r="G18" s="373"/>
      <c r="H18" s="360">
        <v>2026</v>
      </c>
      <c r="I18" s="584">
        <v>30361993.899999999</v>
      </c>
      <c r="J18" s="584">
        <v>30791257.964276988</v>
      </c>
      <c r="K18" s="374">
        <v>5.6011587734287785E-2</v>
      </c>
      <c r="L18" s="584">
        <v>27572963.280720674</v>
      </c>
      <c r="M18" s="584">
        <v>27573048.827200595</v>
      </c>
      <c r="N18" s="375">
        <v>8.1284183380550351E-2</v>
      </c>
      <c r="O18" s="584">
        <v>57934957.180720672</v>
      </c>
      <c r="P18" s="584">
        <v>58364306.791477583</v>
      </c>
      <c r="Q18" s="375">
        <v>6.5655477156235043E-2</v>
      </c>
      <c r="R18" s="376"/>
    </row>
    <row r="19" spans="1:18">
      <c r="A19" s="368"/>
      <c r="B19" s="577" t="str">
        <f>INDEX('Title Data (HIDE)'!D97:E97,1,'Title Data (HIDE)'!$O$1)</f>
        <v>B de seguridad (3)</v>
      </c>
      <c r="C19" s="369">
        <v>0</v>
      </c>
      <c r="D19" s="370">
        <v>0</v>
      </c>
      <c r="E19" s="371">
        <v>0</v>
      </c>
      <c r="F19" s="379">
        <v>0</v>
      </c>
      <c r="G19" s="373"/>
      <c r="H19" s="360">
        <v>2027</v>
      </c>
      <c r="I19" s="584">
        <v>43615931.944973201</v>
      </c>
      <c r="J19" s="584">
        <v>43615966.557973199</v>
      </c>
      <c r="K19" s="374">
        <v>7.9340686252960702E-2</v>
      </c>
      <c r="L19" s="584">
        <v>25478447.244817287</v>
      </c>
      <c r="M19" s="584">
        <v>25478452.267637677</v>
      </c>
      <c r="N19" s="375">
        <v>7.5109401189332362E-2</v>
      </c>
      <c r="O19" s="584">
        <v>69094379.189790487</v>
      </c>
      <c r="P19" s="584">
        <v>69094418.825610876</v>
      </c>
      <c r="Q19" s="375">
        <v>7.7726050153150206E-2</v>
      </c>
      <c r="R19" s="376"/>
    </row>
    <row r="20" spans="1:18">
      <c r="A20" s="368"/>
      <c r="B20" s="577" t="str">
        <f>INDEX('Title Data (HIDE)'!D99:E99,1,'Title Data (HIDE)'!$O$1)</f>
        <v xml:space="preserve">Otros asumidas </v>
      </c>
      <c r="C20" s="369">
        <v>0</v>
      </c>
      <c r="D20" s="370">
        <v>0</v>
      </c>
      <c r="E20" s="371" t="s">
        <v>28</v>
      </c>
      <c r="F20" s="379" t="s">
        <v>28</v>
      </c>
      <c r="G20" s="373"/>
      <c r="H20" s="360">
        <v>2028</v>
      </c>
      <c r="I20" s="584">
        <v>32697474.699999999</v>
      </c>
      <c r="J20" s="584">
        <v>32697474.699999999</v>
      </c>
      <c r="K20" s="374">
        <v>5.9479137714135585E-2</v>
      </c>
      <c r="L20" s="584">
        <v>23583637.707213212</v>
      </c>
      <c r="M20" s="584">
        <v>23583638.568201911</v>
      </c>
      <c r="N20" s="375">
        <v>6.9523570431836379E-2</v>
      </c>
      <c r="O20" s="584">
        <v>56281112.407213211</v>
      </c>
      <c r="P20" s="584">
        <v>56281113.26820191</v>
      </c>
      <c r="Q20" s="375">
        <v>6.331204034873382E-2</v>
      </c>
      <c r="R20" s="376"/>
    </row>
    <row r="21" spans="1:18">
      <c r="A21" s="368"/>
      <c r="B21" s="577" t="str">
        <f>INDEX('Title Data (HIDE)'!D100:E100,1,'Title Data (HIDE)'!$O$1)</f>
        <v xml:space="preserve">Otros Bonos </v>
      </c>
      <c r="C21" s="369">
        <v>57967.567341000002</v>
      </c>
      <c r="D21" s="370">
        <v>1.0544731519675332E-4</v>
      </c>
      <c r="E21" s="371" t="s">
        <v>28</v>
      </c>
      <c r="F21" s="379" t="s">
        <v>28</v>
      </c>
      <c r="G21" s="373"/>
      <c r="H21" s="360">
        <v>2029</v>
      </c>
      <c r="I21" s="584">
        <v>18143192.831401799</v>
      </c>
      <c r="J21" s="584">
        <v>18143193.246401798</v>
      </c>
      <c r="K21" s="374">
        <v>3.3003817560164891E-2</v>
      </c>
      <c r="L21" s="584">
        <v>21787782.053469609</v>
      </c>
      <c r="M21" s="584">
        <v>21787782.625499308</v>
      </c>
      <c r="N21" s="375">
        <v>6.4229462961657505E-2</v>
      </c>
      <c r="O21" s="584">
        <v>39930974.884871408</v>
      </c>
      <c r="P21" s="584">
        <v>39930975.87190111</v>
      </c>
      <c r="Q21" s="375">
        <v>4.4919359422026024E-2</v>
      </c>
      <c r="R21" s="376"/>
    </row>
    <row r="22" spans="1:18">
      <c r="A22" s="368"/>
      <c r="B22" s="577" t="str">
        <f>INDEX('Title Data (HIDE)'!D101:E101,1,'Title Data (HIDE)'!$O$1)</f>
        <v>Otros (8)</v>
      </c>
      <c r="C22" s="369">
        <v>1830355.7968937899</v>
      </c>
      <c r="D22" s="370">
        <v>3.3295532914446174E-3</v>
      </c>
      <c r="E22" s="371">
        <v>6.5119338190972158</v>
      </c>
      <c r="F22" s="379" t="s">
        <v>28</v>
      </c>
      <c r="G22" s="373"/>
      <c r="H22" s="360">
        <v>2030</v>
      </c>
      <c r="I22" s="584">
        <v>22337127.399999999</v>
      </c>
      <c r="J22" s="584">
        <v>23796860.999979801</v>
      </c>
      <c r="K22" s="374">
        <v>4.3288259584827841E-2</v>
      </c>
      <c r="L22" s="584">
        <v>21441625.79506015</v>
      </c>
      <c r="M22" s="584">
        <v>21441625.79506015</v>
      </c>
      <c r="N22" s="375">
        <v>6.320900724563637E-2</v>
      </c>
      <c r="O22" s="584">
        <v>43778753.195060149</v>
      </c>
      <c r="P22" s="584">
        <v>45238486.795039952</v>
      </c>
      <c r="Q22" s="375">
        <v>5.0889911996489116E-2</v>
      </c>
      <c r="R22" s="376"/>
    </row>
    <row r="23" spans="1:18">
      <c r="A23" s="368"/>
      <c r="B23" s="577" t="str">
        <f>INDEX('Title Data (HIDE)'!D102:E102,1,'Title Data (HIDE)'!$O$1)</f>
        <v>Pagarés de Tesorería (6)</v>
      </c>
      <c r="C23" s="570">
        <v>46274902.245288</v>
      </c>
      <c r="D23" s="370">
        <v>8.4177487974496298E-2</v>
      </c>
      <c r="E23" s="371" t="s">
        <v>28</v>
      </c>
      <c r="F23" s="379" t="s">
        <v>28</v>
      </c>
      <c r="G23" s="373"/>
      <c r="H23" s="360">
        <v>2031</v>
      </c>
      <c r="I23" s="584">
        <v>32398863.400000002</v>
      </c>
      <c r="J23" s="584">
        <v>32398863.400000002</v>
      </c>
      <c r="K23" s="374">
        <v>5.8935941556063569E-2</v>
      </c>
      <c r="L23" s="584">
        <v>19871086.346911956</v>
      </c>
      <c r="M23" s="584">
        <v>19871086.346911956</v>
      </c>
      <c r="N23" s="375">
        <v>5.8579123285044728E-2</v>
      </c>
      <c r="O23" s="584">
        <v>52269949.746911958</v>
      </c>
      <c r="P23" s="584">
        <v>52269949.746911958</v>
      </c>
      <c r="Q23" s="375">
        <v>5.8799781582723226E-2</v>
      </c>
      <c r="R23" s="376"/>
    </row>
    <row r="24" spans="1:18">
      <c r="A24" s="368"/>
      <c r="B24" s="597" t="s">
        <v>367</v>
      </c>
      <c r="C24" s="324">
        <v>9741703.4000000004</v>
      </c>
      <c r="D24" s="370">
        <v>1.7720882833158456E-2</v>
      </c>
      <c r="E24" s="598">
        <v>0.59197776626582221</v>
      </c>
      <c r="F24" s="599">
        <v>0.1105</v>
      </c>
      <c r="G24" s="373"/>
      <c r="H24" s="360">
        <v>2032</v>
      </c>
      <c r="I24" s="584">
        <v>27953497.5</v>
      </c>
      <c r="J24" s="584">
        <v>27953497.5</v>
      </c>
      <c r="K24" s="374">
        <v>5.0849490446864536E-2</v>
      </c>
      <c r="L24" s="584">
        <v>17768571.472024307</v>
      </c>
      <c r="M24" s="584">
        <v>17768571.472024307</v>
      </c>
      <c r="N24" s="375">
        <v>5.2380998234683604E-2</v>
      </c>
      <c r="O24" s="584">
        <v>45722068.972024307</v>
      </c>
      <c r="P24" s="584">
        <v>45722068.972024307</v>
      </c>
      <c r="Q24" s="375">
        <v>5.1433905754310894E-2</v>
      </c>
      <c r="R24" s="376"/>
    </row>
    <row r="25" spans="1:18">
      <c r="A25" s="368"/>
      <c r="B25" s="385" t="s">
        <v>353</v>
      </c>
      <c r="C25" s="367">
        <v>549730139.95509291</v>
      </c>
      <c r="D25" s="367"/>
      <c r="E25" s="571">
        <v>9.4531838595218414</v>
      </c>
      <c r="F25" s="572">
        <v>0.10213285993956786</v>
      </c>
      <c r="G25" s="373"/>
      <c r="H25" s="360">
        <v>2033</v>
      </c>
      <c r="I25" s="584">
        <v>36368978.653397597</v>
      </c>
      <c r="J25" s="584">
        <v>36368978.653397597</v>
      </c>
      <c r="K25" s="374">
        <v>6.6157876401626001E-2</v>
      </c>
      <c r="L25" s="584">
        <v>15982194.377030037</v>
      </c>
      <c r="M25" s="584">
        <v>15982194.377030037</v>
      </c>
      <c r="N25" s="375">
        <v>4.7114834007204842E-2</v>
      </c>
      <c r="O25" s="584">
        <v>52351173.030427635</v>
      </c>
      <c r="P25" s="584">
        <v>52351173.030427635</v>
      </c>
      <c r="Q25" s="375">
        <v>5.8891151697928586E-2</v>
      </c>
      <c r="R25" s="376"/>
    </row>
    <row r="26" spans="1:18">
      <c r="A26" s="368"/>
      <c r="B26" s="385"/>
      <c r="E26" s="326"/>
      <c r="F26" s="388"/>
      <c r="G26" s="373"/>
      <c r="H26" s="360">
        <v>2034</v>
      </c>
      <c r="I26" s="584">
        <v>27505275.300000001</v>
      </c>
      <c r="J26" s="584">
        <v>27505275.300000001</v>
      </c>
      <c r="K26" s="374">
        <v>5.0034140937309513E-2</v>
      </c>
      <c r="L26" s="584">
        <v>12738148.282726925</v>
      </c>
      <c r="M26" s="584">
        <v>12738148.282726925</v>
      </c>
      <c r="N26" s="375">
        <v>3.7551523135170822E-2</v>
      </c>
      <c r="O26" s="584">
        <v>40243423.582726926</v>
      </c>
      <c r="P26" s="584">
        <v>40243423.582726926</v>
      </c>
      <c r="Q26" s="375">
        <v>4.5270839713121298E-2</v>
      </c>
      <c r="R26" s="376"/>
    </row>
    <row r="27" spans="1:18">
      <c r="A27" s="368"/>
      <c r="B27" s="385" t="s">
        <v>285</v>
      </c>
      <c r="F27" s="388"/>
      <c r="G27" s="373"/>
      <c r="H27" s="360">
        <v>2035</v>
      </c>
      <c r="I27" s="584">
        <v>33571664.862652801</v>
      </c>
      <c r="J27" s="584">
        <v>33571664.862652801</v>
      </c>
      <c r="K27" s="374">
        <v>6.1069354620787664E-2</v>
      </c>
      <c r="L27" s="584">
        <v>10904746.363298737</v>
      </c>
      <c r="M27" s="584">
        <v>10904746.363298737</v>
      </c>
      <c r="N27" s="375">
        <v>3.2146731711378745E-2</v>
      </c>
      <c r="O27" s="584">
        <v>44476411.225951537</v>
      </c>
      <c r="P27" s="584">
        <v>44476411.225951537</v>
      </c>
      <c r="Q27" s="375">
        <v>5.0032634014993152E-2</v>
      </c>
      <c r="R27" s="376"/>
    </row>
    <row r="28" spans="1:18">
      <c r="A28" s="368"/>
      <c r="B28" s="389" t="s">
        <v>216</v>
      </c>
      <c r="C28" s="369">
        <v>5585546</v>
      </c>
      <c r="D28" s="369"/>
      <c r="E28" s="390"/>
      <c r="F28" s="391"/>
      <c r="G28" s="373"/>
      <c r="H28" s="360">
        <v>2036</v>
      </c>
      <c r="I28" s="584">
        <v>12051017.199999999</v>
      </c>
      <c r="J28" s="584">
        <v>12051017.199999999</v>
      </c>
      <c r="K28" s="374">
        <v>2.1921696345382189E-2</v>
      </c>
      <c r="L28" s="584">
        <v>8658215.042895671</v>
      </c>
      <c r="M28" s="584">
        <v>8658215.042895671</v>
      </c>
      <c r="N28" s="375">
        <v>2.5524052262247542E-2</v>
      </c>
      <c r="O28" s="584">
        <v>20709232.24289567</v>
      </c>
      <c r="P28" s="584">
        <v>20709232.24289567</v>
      </c>
      <c r="Q28" s="375">
        <v>2.3296336394509256E-2</v>
      </c>
      <c r="R28" s="376"/>
    </row>
    <row r="29" spans="1:18">
      <c r="A29" s="368"/>
      <c r="B29" s="389" t="s">
        <v>287</v>
      </c>
      <c r="C29" s="369">
        <v>1397149.4821550599</v>
      </c>
      <c r="D29" s="369"/>
      <c r="E29" s="390"/>
      <c r="F29" s="391"/>
      <c r="G29" s="373"/>
      <c r="H29" s="360">
        <v>2037</v>
      </c>
      <c r="I29" s="584">
        <v>33814562.8400748</v>
      </c>
      <c r="J29" s="584">
        <v>33814562.8400748</v>
      </c>
      <c r="K29" s="374">
        <v>6.1511204102502166E-2</v>
      </c>
      <c r="L29" s="584">
        <v>8003182.9843000397</v>
      </c>
      <c r="M29" s="584">
        <v>8003182.9843000397</v>
      </c>
      <c r="N29" s="375">
        <v>2.3593045419126799E-2</v>
      </c>
      <c r="O29" s="584">
        <v>41817745.82437484</v>
      </c>
      <c r="P29" s="584">
        <v>41817745.82437484</v>
      </c>
      <c r="Q29" s="375">
        <v>4.7041834412713285E-2</v>
      </c>
      <c r="R29" s="376"/>
    </row>
    <row r="30" spans="1:18">
      <c r="A30" s="368"/>
      <c r="B30" s="385" t="s">
        <v>301</v>
      </c>
      <c r="C30" s="392">
        <v>556712835.43724799</v>
      </c>
      <c r="D30" s="386"/>
      <c r="E30" s="571">
        <v>8.9011271337492293</v>
      </c>
      <c r="F30" s="572">
        <v>9.0243852693663626E-2</v>
      </c>
      <c r="G30" s="373"/>
      <c r="H30" s="360">
        <v>2038</v>
      </c>
      <c r="I30" s="584">
        <v>0</v>
      </c>
      <c r="J30" s="584">
        <v>0</v>
      </c>
      <c r="K30" s="374">
        <v>0</v>
      </c>
      <c r="L30" s="584">
        <v>6069420.173628537</v>
      </c>
      <c r="M30" s="584">
        <v>6069420.173628537</v>
      </c>
      <c r="N30" s="375">
        <v>1.7892394326743801E-2</v>
      </c>
      <c r="O30" s="584">
        <v>6069420.173628537</v>
      </c>
      <c r="P30" s="584">
        <v>6069420.173628537</v>
      </c>
      <c r="Q30" s="375">
        <v>6.8276434599827815E-3</v>
      </c>
      <c r="R30" s="376"/>
    </row>
    <row r="31" spans="1:18">
      <c r="A31" s="393"/>
      <c r="B31" s="387"/>
      <c r="F31" s="388"/>
      <c r="G31" s="394"/>
      <c r="H31" s="360">
        <v>2039</v>
      </c>
      <c r="I31" s="584">
        <v>0</v>
      </c>
      <c r="J31" s="584">
        <v>0</v>
      </c>
      <c r="K31" s="374">
        <v>0</v>
      </c>
      <c r="L31" s="584">
        <v>6112508.501204893</v>
      </c>
      <c r="M31" s="584">
        <v>6112508.501204893</v>
      </c>
      <c r="N31" s="375">
        <v>1.8019416896581004E-2</v>
      </c>
      <c r="O31" s="584">
        <v>6112508.501204893</v>
      </c>
      <c r="P31" s="584">
        <v>6112508.501204893</v>
      </c>
      <c r="Q31" s="375">
        <v>6.8761146037761471E-3</v>
      </c>
      <c r="R31" s="376"/>
    </row>
    <row r="32" spans="1:18">
      <c r="A32" s="393"/>
      <c r="B32" s="387"/>
      <c r="F32" s="388"/>
      <c r="G32" s="394"/>
      <c r="H32" s="360">
        <v>2040</v>
      </c>
      <c r="I32" s="584">
        <v>0</v>
      </c>
      <c r="J32" s="584">
        <v>0</v>
      </c>
      <c r="K32" s="374">
        <v>0</v>
      </c>
      <c r="L32" s="584">
        <v>6156889.4786085403</v>
      </c>
      <c r="M32" s="584">
        <v>6156889.4786085403</v>
      </c>
      <c r="N32" s="375">
        <v>1.8150250143513326E-2</v>
      </c>
      <c r="O32" s="584">
        <v>6156889.4786085403</v>
      </c>
      <c r="P32" s="584">
        <v>6156889.4786085403</v>
      </c>
      <c r="Q32" s="375">
        <v>6.9260398818833139E-3</v>
      </c>
      <c r="R32" s="376"/>
    </row>
    <row r="33" spans="1:18">
      <c r="A33" s="393"/>
      <c r="B33" s="387"/>
      <c r="F33" s="388"/>
      <c r="G33" s="394"/>
      <c r="H33" s="360">
        <v>2041</v>
      </c>
      <c r="I33" s="584">
        <v>0</v>
      </c>
      <c r="J33" s="584">
        <v>0</v>
      </c>
      <c r="K33" s="374">
        <v>0</v>
      </c>
      <c r="L33" s="584">
        <v>6202601.8853342962</v>
      </c>
      <c r="M33" s="584">
        <v>6202601.8853342962</v>
      </c>
      <c r="N33" s="375">
        <v>1.8285008387853616E-2</v>
      </c>
      <c r="O33" s="584">
        <v>6202601.8853342962</v>
      </c>
      <c r="P33" s="584">
        <v>6202601.8853342962</v>
      </c>
      <c r="Q33" s="375">
        <v>6.9774629183336958E-3</v>
      </c>
      <c r="R33" s="376"/>
    </row>
    <row r="34" spans="1:18">
      <c r="A34" s="393"/>
      <c r="B34" s="387"/>
      <c r="F34" s="388"/>
      <c r="G34" s="394"/>
      <c r="H34" s="360">
        <v>2042</v>
      </c>
      <c r="I34" s="584">
        <v>30240545.699999999</v>
      </c>
      <c r="J34" s="584">
        <v>30240545.699999999</v>
      </c>
      <c r="K34" s="374">
        <v>5.5009801177119975E-2</v>
      </c>
      <c r="L34" s="584">
        <v>6249685.6642618217</v>
      </c>
      <c r="M34" s="584">
        <v>6249685.6642618217</v>
      </c>
      <c r="N34" s="375">
        <v>1.8423809379524106E-2</v>
      </c>
      <c r="O34" s="584">
        <v>36490231.364261821</v>
      </c>
      <c r="P34" s="584">
        <v>36490231.364261821</v>
      </c>
      <c r="Q34" s="375">
        <v>4.1048779356218763E-2</v>
      </c>
      <c r="R34" s="376"/>
    </row>
    <row r="35" spans="1:18">
      <c r="A35" s="393"/>
      <c r="B35" s="387"/>
      <c r="C35" s="392"/>
      <c r="F35" s="388"/>
      <c r="G35" s="394"/>
      <c r="H35" s="360">
        <v>2043</v>
      </c>
      <c r="I35" s="584">
        <v>0</v>
      </c>
      <c r="J35" s="584">
        <v>0</v>
      </c>
      <c r="K35" s="374">
        <v>0</v>
      </c>
      <c r="L35" s="584">
        <v>3500931.4793071803</v>
      </c>
      <c r="M35" s="584">
        <v>3500931.4793071803</v>
      </c>
      <c r="N35" s="375">
        <v>1.0320598137338365E-2</v>
      </c>
      <c r="O35" s="584">
        <v>3500931.4793071803</v>
      </c>
      <c r="P35" s="584">
        <v>3500931.4793071803</v>
      </c>
      <c r="Q35" s="375">
        <v>3.9382859045412402E-3</v>
      </c>
      <c r="R35" s="376"/>
    </row>
    <row r="36" spans="1:18" ht="15.75">
      <c r="A36" s="393"/>
      <c r="B36" s="396" t="str">
        <f>INDEX('Title Data (HIDE)'!D108:E108,1,'Title Data (HIDE)'!$O$1)</f>
        <v>Composición por denominación</v>
      </c>
      <c r="C36" s="397"/>
      <c r="D36" s="397"/>
      <c r="E36" s="398"/>
      <c r="F36" s="399"/>
      <c r="G36" s="394"/>
      <c r="H36" s="360">
        <v>2044</v>
      </c>
      <c r="I36" s="584">
        <v>0</v>
      </c>
      <c r="J36" s="584">
        <v>0</v>
      </c>
      <c r="K36" s="374">
        <v>0</v>
      </c>
      <c r="L36" s="584">
        <v>3550882.6603713958</v>
      </c>
      <c r="M36" s="584">
        <v>3550882.6603713958</v>
      </c>
      <c r="N36" s="375">
        <v>1.0467852109401599E-2</v>
      </c>
      <c r="O36" s="584">
        <v>3550882.6603713958</v>
      </c>
      <c r="P36" s="584">
        <v>3550882.6603713958</v>
      </c>
      <c r="Q36" s="375">
        <v>3.9944772448925565E-3</v>
      </c>
      <c r="R36" s="376"/>
    </row>
    <row r="37" spans="1:18">
      <c r="A37" s="393"/>
      <c r="B37" s="360" t="str">
        <f>INDEX('Title Data (HIDE)'!D109:E109,1,'Title Data (HIDE)'!$O$1)</f>
        <v>Moneda</v>
      </c>
      <c r="C37" s="363" t="str">
        <f>C14</f>
        <v>Saldo de deuda</v>
      </c>
      <c r="D37" s="363" t="s">
        <v>106</v>
      </c>
      <c r="E37" s="400"/>
      <c r="F37" s="401"/>
      <c r="G37" s="402"/>
      <c r="H37" s="360">
        <v>2045</v>
      </c>
      <c r="I37" s="584">
        <v>0</v>
      </c>
      <c r="J37" s="584">
        <v>0</v>
      </c>
      <c r="K37" s="374">
        <v>0</v>
      </c>
      <c r="L37" s="584">
        <v>3602332.3768675374</v>
      </c>
      <c r="M37" s="584">
        <v>3602332.3768675374</v>
      </c>
      <c r="N37" s="375">
        <v>1.0619523700626727E-2</v>
      </c>
      <c r="O37" s="584">
        <v>3602332.3768675374</v>
      </c>
      <c r="P37" s="584">
        <v>3602332.3768675374</v>
      </c>
      <c r="Q37" s="375">
        <v>4.0523543254544119E-3</v>
      </c>
      <c r="R37" s="376"/>
    </row>
    <row r="38" spans="1:18">
      <c r="A38" s="393"/>
      <c r="B38" s="403" t="s">
        <v>5</v>
      </c>
      <c r="C38" s="404">
        <v>382504320.59154475</v>
      </c>
      <c r="D38" s="405">
        <v>0.69580380042977308</v>
      </c>
      <c r="E38" s="363"/>
      <c r="F38" s="406"/>
      <c r="G38" s="402"/>
      <c r="H38" s="360">
        <v>2046</v>
      </c>
      <c r="I38" s="584">
        <v>0</v>
      </c>
      <c r="J38" s="584">
        <v>0</v>
      </c>
      <c r="K38" s="374">
        <v>0</v>
      </c>
      <c r="L38" s="584">
        <v>3655325.5848585637</v>
      </c>
      <c r="M38" s="584">
        <v>3655325.5848585637</v>
      </c>
      <c r="N38" s="375">
        <v>1.0775745439588612E-2</v>
      </c>
      <c r="O38" s="584">
        <v>3655325.5848585637</v>
      </c>
      <c r="P38" s="584">
        <v>3655325.5848585637</v>
      </c>
      <c r="Q38" s="375">
        <v>4.111967718433124E-3</v>
      </c>
      <c r="R38" s="376"/>
    </row>
    <row r="39" spans="1:18">
      <c r="A39" s="393"/>
      <c r="B39" s="403" t="s">
        <v>6</v>
      </c>
      <c r="C39" s="404">
        <v>167225819.36354819</v>
      </c>
      <c r="D39" s="405">
        <v>0.30419619957022681</v>
      </c>
      <c r="E39" s="363"/>
      <c r="F39" s="406"/>
      <c r="G39" s="402"/>
      <c r="H39" s="360">
        <v>2047</v>
      </c>
      <c r="I39" s="584">
        <v>0</v>
      </c>
      <c r="J39" s="584">
        <v>0</v>
      </c>
      <c r="K39" s="374">
        <v>0</v>
      </c>
      <c r="L39" s="584">
        <v>3709908.5890893205</v>
      </c>
      <c r="M39" s="584">
        <v>3709908.5890893205</v>
      </c>
      <c r="N39" s="375">
        <v>1.0936653830719352E-2</v>
      </c>
      <c r="O39" s="584">
        <v>3709908.5890893205</v>
      </c>
      <c r="P39" s="584">
        <v>3709908.5890893205</v>
      </c>
      <c r="Q39" s="375">
        <v>4.1733695132011965E-3</v>
      </c>
      <c r="R39" s="376"/>
    </row>
    <row r="40" spans="1:18">
      <c r="A40" s="393"/>
      <c r="B40" s="387"/>
      <c r="F40" s="388"/>
      <c r="G40" s="402"/>
      <c r="H40" s="360">
        <v>2048</v>
      </c>
      <c r="I40" s="584">
        <v>0</v>
      </c>
      <c r="J40" s="584">
        <v>0</v>
      </c>
      <c r="K40" s="374">
        <v>0</v>
      </c>
      <c r="L40" s="584">
        <v>3766129.083447</v>
      </c>
      <c r="M40" s="584">
        <v>3766129.083447</v>
      </c>
      <c r="N40" s="375">
        <v>1.1102389473584015E-2</v>
      </c>
      <c r="O40" s="584">
        <v>3766129.083447</v>
      </c>
      <c r="P40" s="584">
        <v>3766129.083447</v>
      </c>
      <c r="Q40" s="375">
        <v>4.2366133618123112E-3</v>
      </c>
      <c r="R40" s="376"/>
    </row>
    <row r="41" spans="1:18" ht="15.75">
      <c r="A41" s="407"/>
      <c r="B41" s="396" t="str">
        <f>INDEX('Title Data (HIDE)'!D112:E112,1,'Title Data (HIDE)'!$O$1)</f>
        <v>Composición por tasa</v>
      </c>
      <c r="C41" s="397"/>
      <c r="D41" s="397"/>
      <c r="E41" s="408"/>
      <c r="F41" s="409"/>
      <c r="G41" s="402"/>
      <c r="H41" s="360">
        <v>2049</v>
      </c>
      <c r="I41" s="584">
        <v>23867490.9698334</v>
      </c>
      <c r="J41" s="584">
        <v>23867490.9698334</v>
      </c>
      <c r="K41" s="374">
        <v>4.3416740751713416E-2</v>
      </c>
      <c r="L41" s="584">
        <v>3824036.1926354095</v>
      </c>
      <c r="M41" s="584">
        <v>3824036.1926354095</v>
      </c>
      <c r="N41" s="375">
        <v>1.1273097185734616E-2</v>
      </c>
      <c r="O41" s="584">
        <v>27691527.16246881</v>
      </c>
      <c r="P41" s="584">
        <v>27691527.16246881</v>
      </c>
      <c r="Q41" s="375">
        <v>3.1150895624142222E-2</v>
      </c>
      <c r="R41" s="376"/>
    </row>
    <row r="42" spans="1:18">
      <c r="A42" s="407"/>
      <c r="B42" s="410"/>
      <c r="C42" s="363" t="str">
        <f>C14</f>
        <v>Saldo de deuda</v>
      </c>
      <c r="D42" s="363" t="s">
        <v>106</v>
      </c>
      <c r="E42" s="398"/>
      <c r="F42" s="411"/>
      <c r="G42" s="402"/>
      <c r="H42" s="360">
        <v>2050</v>
      </c>
      <c r="I42" s="584">
        <v>25322649.800000001</v>
      </c>
      <c r="J42" s="584">
        <v>25322649.800000001</v>
      </c>
      <c r="K42" s="374">
        <v>4.6063782862748967E-2</v>
      </c>
      <c r="L42" s="584">
        <v>1835892.1105000004</v>
      </c>
      <c r="M42" s="584">
        <v>1835892.1105000004</v>
      </c>
      <c r="N42" s="375">
        <v>5.4121324018972621E-3</v>
      </c>
      <c r="O42" s="584">
        <v>27158541.910500001</v>
      </c>
      <c r="P42" s="584">
        <v>27158541.910500001</v>
      </c>
      <c r="Q42" s="375">
        <v>3.0551327104288612E-2</v>
      </c>
      <c r="R42" s="376"/>
    </row>
    <row r="43" spans="1:18">
      <c r="A43" s="407"/>
      <c r="B43" s="413" t="str">
        <f>INDEX('Title Data (HIDE)'!D115:E115,1,'Title Data (HIDE)'!$O$1)</f>
        <v>COP fija</v>
      </c>
      <c r="C43" s="589">
        <v>334340333.99999994</v>
      </c>
      <c r="D43" s="370">
        <v>0.6081899275657543</v>
      </c>
      <c r="E43" s="414"/>
      <c r="F43" s="415"/>
      <c r="G43" s="402"/>
      <c r="H43" s="360">
        <v>2051</v>
      </c>
      <c r="I43" s="584">
        <v>0</v>
      </c>
      <c r="J43" s="585">
        <v>0</v>
      </c>
      <c r="K43" s="374">
        <v>0</v>
      </c>
      <c r="L43" s="584">
        <v>0</v>
      </c>
      <c r="M43" s="584">
        <v>0</v>
      </c>
      <c r="N43" s="375">
        <v>0</v>
      </c>
      <c r="O43" s="588">
        <v>0</v>
      </c>
      <c r="P43" s="584">
        <v>0</v>
      </c>
      <c r="Q43" s="375">
        <v>0</v>
      </c>
      <c r="R43" s="376"/>
    </row>
    <row r="44" spans="1:18">
      <c r="A44" s="407"/>
      <c r="B44" s="413" t="s">
        <v>357</v>
      </c>
      <c r="C44" s="589">
        <v>167225819.36354819</v>
      </c>
      <c r="D44" s="370">
        <v>0.30419619957022687</v>
      </c>
      <c r="E44" s="414"/>
      <c r="F44" s="415"/>
      <c r="G44" s="402"/>
      <c r="H44" s="360">
        <v>2052</v>
      </c>
      <c r="I44" s="584">
        <v>0</v>
      </c>
      <c r="J44" s="585">
        <v>0</v>
      </c>
      <c r="K44" s="374">
        <v>0</v>
      </c>
      <c r="L44" s="584">
        <v>0</v>
      </c>
      <c r="M44" s="584">
        <v>0</v>
      </c>
      <c r="N44" s="375">
        <v>0</v>
      </c>
      <c r="O44" s="588">
        <v>0</v>
      </c>
      <c r="P44" s="584">
        <v>0</v>
      </c>
      <c r="Q44" s="375">
        <v>0</v>
      </c>
      <c r="R44" s="376"/>
    </row>
    <row r="45" spans="1:18">
      <c r="A45" s="407"/>
      <c r="B45" s="413" t="s">
        <v>31</v>
      </c>
      <c r="C45" s="589">
        <v>760.98202199999992</v>
      </c>
      <c r="D45" s="370">
        <v>1.3842828811645002E-6</v>
      </c>
      <c r="E45" s="414"/>
      <c r="F45" s="415"/>
      <c r="G45" s="402"/>
      <c r="H45" s="360">
        <v>2053</v>
      </c>
      <c r="I45" s="584">
        <v>0</v>
      </c>
      <c r="J45" s="586">
        <v>0</v>
      </c>
      <c r="K45" s="374">
        <v>0</v>
      </c>
      <c r="L45" s="584">
        <v>0</v>
      </c>
      <c r="M45" s="584">
        <v>0</v>
      </c>
      <c r="N45" s="375">
        <v>0</v>
      </c>
      <c r="O45" s="588">
        <v>0</v>
      </c>
      <c r="P45" s="584">
        <v>0</v>
      </c>
      <c r="Q45" s="375">
        <v>0</v>
      </c>
      <c r="R45" s="376"/>
    </row>
    <row r="46" spans="1:18">
      <c r="A46" s="407"/>
      <c r="B46" s="413" t="s">
        <v>33</v>
      </c>
      <c r="C46" s="589">
        <v>48163225.60952279</v>
      </c>
      <c r="D46" s="370">
        <v>8.7612488581137668E-2</v>
      </c>
      <c r="E46" s="414"/>
      <c r="F46" s="415"/>
      <c r="G46" s="402"/>
      <c r="H46" s="360">
        <v>2054</v>
      </c>
      <c r="I46" s="584">
        <v>0</v>
      </c>
      <c r="J46" s="584">
        <v>0</v>
      </c>
      <c r="K46" s="374">
        <v>0</v>
      </c>
      <c r="L46" s="584">
        <v>0</v>
      </c>
      <c r="M46" s="584">
        <v>0</v>
      </c>
      <c r="N46" s="605">
        <v>0</v>
      </c>
      <c r="O46" s="588">
        <v>0</v>
      </c>
      <c r="P46" s="585">
        <v>0</v>
      </c>
      <c r="Q46" s="375">
        <v>0</v>
      </c>
      <c r="R46" s="376"/>
    </row>
    <row r="47" spans="1:18">
      <c r="A47" s="407"/>
      <c r="B47" s="413"/>
      <c r="C47" s="404"/>
      <c r="D47" s="370"/>
      <c r="E47" s="414"/>
      <c r="F47" s="416"/>
      <c r="G47" s="402"/>
      <c r="H47" s="360">
        <v>2055</v>
      </c>
      <c r="I47" s="584">
        <v>0</v>
      </c>
      <c r="J47" s="584">
        <v>0</v>
      </c>
      <c r="K47" s="374">
        <v>0</v>
      </c>
      <c r="L47" s="584">
        <v>0</v>
      </c>
      <c r="M47" s="584">
        <v>0</v>
      </c>
      <c r="N47" s="418">
        <v>0</v>
      </c>
      <c r="O47" s="588">
        <v>0</v>
      </c>
      <c r="P47" s="585">
        <v>0</v>
      </c>
      <c r="Q47" s="419">
        <v>0</v>
      </c>
      <c r="R47" s="376"/>
    </row>
    <row r="48" spans="1:18">
      <c r="A48" s="407"/>
      <c r="B48" s="413"/>
      <c r="C48" s="404"/>
      <c r="D48" s="370"/>
      <c r="E48" s="414"/>
      <c r="F48" s="416"/>
      <c r="G48" s="402"/>
      <c r="H48" s="360">
        <v>2056</v>
      </c>
      <c r="I48" s="584">
        <v>0</v>
      </c>
      <c r="J48" s="584">
        <v>0</v>
      </c>
      <c r="K48" s="374">
        <v>0</v>
      </c>
      <c r="L48" s="584">
        <v>0</v>
      </c>
      <c r="M48" s="584">
        <v>0</v>
      </c>
      <c r="N48" s="418">
        <v>0</v>
      </c>
      <c r="O48" s="588">
        <v>0</v>
      </c>
      <c r="P48" s="585">
        <v>0</v>
      </c>
      <c r="Q48" s="419">
        <v>0</v>
      </c>
      <c r="R48" s="376"/>
    </row>
    <row r="49" spans="1:18">
      <c r="A49" s="407"/>
      <c r="B49" s="360" t="str">
        <f>INDEX('Title Data (HIDE)'!D113:E113,1,'Title Data (HIDE)'!$O$1)</f>
        <v>Duración  de TES</v>
      </c>
      <c r="C49" s="404"/>
      <c r="D49" s="370"/>
      <c r="E49" s="414"/>
      <c r="F49" s="416"/>
      <c r="G49" s="402"/>
      <c r="H49" s="360">
        <v>2057</v>
      </c>
      <c r="I49" s="584">
        <v>0</v>
      </c>
      <c r="J49" s="584">
        <v>0</v>
      </c>
      <c r="K49" s="374">
        <v>0</v>
      </c>
      <c r="L49" s="584">
        <v>0</v>
      </c>
      <c r="M49" s="584">
        <v>0</v>
      </c>
      <c r="N49" s="418">
        <v>0</v>
      </c>
      <c r="O49" s="588">
        <v>0</v>
      </c>
      <c r="P49" s="585">
        <v>0</v>
      </c>
      <c r="Q49" s="419">
        <v>0</v>
      </c>
      <c r="R49" s="376"/>
    </row>
    <row r="50" spans="1:18">
      <c r="A50" s="407"/>
      <c r="B50" s="413"/>
      <c r="C50" s="404"/>
      <c r="D50" s="370"/>
      <c r="E50" s="414"/>
      <c r="F50" s="416"/>
      <c r="G50" s="402"/>
      <c r="H50" s="360">
        <v>2058</v>
      </c>
      <c r="I50" s="584">
        <v>0</v>
      </c>
      <c r="J50" s="584">
        <v>0</v>
      </c>
      <c r="K50" s="374">
        <v>0</v>
      </c>
      <c r="L50" s="584">
        <v>0</v>
      </c>
      <c r="M50" s="584">
        <v>0</v>
      </c>
      <c r="N50" s="418">
        <v>0</v>
      </c>
      <c r="O50" s="588">
        <v>0</v>
      </c>
      <c r="P50" s="585">
        <v>0</v>
      </c>
      <c r="Q50" s="419">
        <v>0</v>
      </c>
      <c r="R50" s="376"/>
    </row>
    <row r="51" spans="1:18">
      <c r="A51" s="407"/>
      <c r="B51" s="413" t="s">
        <v>337</v>
      </c>
      <c r="C51" s="602">
        <v>0.44887516522509091</v>
      </c>
      <c r="D51" s="370"/>
      <c r="E51" s="414"/>
      <c r="F51" s="416"/>
      <c r="G51" s="402"/>
      <c r="H51" s="360">
        <v>2059</v>
      </c>
      <c r="I51" s="584">
        <v>0</v>
      </c>
      <c r="J51" s="584">
        <v>0</v>
      </c>
      <c r="K51" s="374">
        <v>0</v>
      </c>
      <c r="L51" s="584">
        <v>0</v>
      </c>
      <c r="M51" s="584">
        <v>0</v>
      </c>
      <c r="N51" s="418">
        <v>0</v>
      </c>
      <c r="O51" s="588">
        <v>0</v>
      </c>
      <c r="P51" s="585">
        <v>0</v>
      </c>
      <c r="Q51" s="419">
        <v>0</v>
      </c>
      <c r="R51" s="376"/>
    </row>
    <row r="52" spans="1:18">
      <c r="A52" s="407"/>
      <c r="B52" s="413" t="s">
        <v>278</v>
      </c>
      <c r="C52" s="602">
        <v>5.1363347687898031</v>
      </c>
      <c r="D52" s="370"/>
      <c r="E52" s="414"/>
      <c r="F52" s="416"/>
      <c r="G52" s="402"/>
      <c r="H52" s="360">
        <v>2060</v>
      </c>
      <c r="I52" s="584">
        <v>0</v>
      </c>
      <c r="J52" s="584">
        <v>0</v>
      </c>
      <c r="K52" s="374">
        <v>0</v>
      </c>
      <c r="L52" s="584">
        <v>0</v>
      </c>
      <c r="M52" s="584">
        <v>0</v>
      </c>
      <c r="N52" s="418">
        <v>0</v>
      </c>
      <c r="O52" s="588">
        <v>0</v>
      </c>
      <c r="P52" s="585">
        <v>0</v>
      </c>
      <c r="Q52" s="419">
        <v>0</v>
      </c>
      <c r="R52" s="376"/>
    </row>
    <row r="53" spans="1:18">
      <c r="A53" s="407"/>
      <c r="B53" s="413" t="s">
        <v>6</v>
      </c>
      <c r="C53" s="602">
        <v>8.0261965399732418</v>
      </c>
      <c r="D53" s="370"/>
      <c r="E53" s="414"/>
      <c r="F53" s="416"/>
      <c r="G53" s="402"/>
      <c r="H53" s="360">
        <v>2061</v>
      </c>
      <c r="I53" s="584">
        <v>0</v>
      </c>
      <c r="J53" s="584">
        <v>0</v>
      </c>
      <c r="K53" s="374">
        <v>0</v>
      </c>
      <c r="L53" s="584">
        <v>0</v>
      </c>
      <c r="M53" s="584">
        <v>0</v>
      </c>
      <c r="N53" s="418">
        <v>0</v>
      </c>
      <c r="O53" s="588">
        <v>0</v>
      </c>
      <c r="P53" s="585">
        <v>0</v>
      </c>
      <c r="Q53" s="419">
        <v>0</v>
      </c>
      <c r="R53" s="376"/>
    </row>
    <row r="54" spans="1:18">
      <c r="A54" s="407"/>
      <c r="B54" s="413" t="s">
        <v>43</v>
      </c>
      <c r="C54" s="603">
        <v>6.0268577782454109</v>
      </c>
      <c r="D54" s="370"/>
      <c r="E54" s="414"/>
      <c r="F54" s="416"/>
      <c r="G54" s="402"/>
      <c r="H54" s="360"/>
      <c r="I54" s="584">
        <v>0</v>
      </c>
      <c r="J54" s="584">
        <v>0</v>
      </c>
      <c r="K54" s="374">
        <v>0</v>
      </c>
      <c r="L54" s="584">
        <v>0</v>
      </c>
      <c r="M54" s="584">
        <v>0</v>
      </c>
      <c r="N54" s="418">
        <v>0</v>
      </c>
      <c r="O54" s="588">
        <v>0</v>
      </c>
      <c r="P54" s="585">
        <v>0</v>
      </c>
      <c r="Q54" s="419">
        <v>0</v>
      </c>
      <c r="R54" s="376"/>
    </row>
    <row r="55" spans="1:18">
      <c r="A55" s="407"/>
      <c r="B55" s="413"/>
      <c r="C55" s="404"/>
      <c r="D55" s="370"/>
      <c r="E55" s="414"/>
      <c r="F55" s="416"/>
      <c r="G55" s="402"/>
      <c r="H55" s="360"/>
      <c r="I55" s="584"/>
      <c r="J55" s="584"/>
      <c r="K55" s="374"/>
      <c r="L55" s="584"/>
      <c r="M55" s="584"/>
      <c r="N55" s="418"/>
      <c r="O55" s="588"/>
      <c r="P55" s="585"/>
      <c r="Q55" s="419"/>
      <c r="R55" s="376"/>
    </row>
    <row r="56" spans="1:18">
      <c r="A56" s="420"/>
      <c r="B56" s="421"/>
      <c r="C56" s="422"/>
      <c r="D56" s="423"/>
      <c r="E56" s="424"/>
      <c r="F56" s="425"/>
      <c r="H56" s="426"/>
      <c r="I56" s="427">
        <v>491824449.96354818</v>
      </c>
      <c r="J56" s="427">
        <v>549730139.95509291</v>
      </c>
      <c r="K56" s="428">
        <v>1</v>
      </c>
      <c r="L56" s="427">
        <v>338109545.0771628</v>
      </c>
      <c r="M56" s="427">
        <v>339217885.69999051</v>
      </c>
      <c r="N56" s="428">
        <v>1</v>
      </c>
      <c r="O56" s="427">
        <v>829933995.04071105</v>
      </c>
      <c r="P56" s="427">
        <v>888948025.65508354</v>
      </c>
      <c r="Q56" s="428">
        <v>1</v>
      </c>
      <c r="R56" s="376"/>
    </row>
    <row r="57" spans="1:18">
      <c r="B57" s="429" t="s">
        <v>242</v>
      </c>
      <c r="C57" s="430"/>
      <c r="D57" s="430"/>
      <c r="E57" s="430"/>
      <c r="F57" s="430"/>
      <c r="G57" s="430"/>
      <c r="H57" s="430"/>
      <c r="I57" s="402"/>
      <c r="J57" s="377"/>
      <c r="K57" s="367"/>
      <c r="L57" s="367"/>
      <c r="M57" s="367"/>
      <c r="N57" s="367"/>
      <c r="O57" s="367"/>
      <c r="P57" s="367"/>
      <c r="Q57" s="367"/>
      <c r="R57" s="402"/>
    </row>
    <row r="58" spans="1:18">
      <c r="B58" s="429" t="s">
        <v>244</v>
      </c>
      <c r="C58" s="430"/>
      <c r="D58" s="430"/>
      <c r="E58" s="430"/>
      <c r="F58" s="430"/>
      <c r="G58" s="430"/>
      <c r="H58" s="430"/>
      <c r="I58" s="402"/>
      <c r="J58" s="377"/>
      <c r="K58" s="367"/>
      <c r="L58" s="367"/>
      <c r="M58" s="367"/>
      <c r="N58" s="367"/>
      <c r="O58" s="367"/>
      <c r="P58" s="367"/>
      <c r="Q58" s="367"/>
      <c r="R58" s="402"/>
    </row>
    <row r="59" spans="1:18">
      <c r="B59" s="429" t="s">
        <v>361</v>
      </c>
      <c r="C59" s="430"/>
      <c r="D59" s="430"/>
      <c r="E59" s="430"/>
      <c r="F59" s="430"/>
      <c r="G59" s="430"/>
      <c r="H59" s="430"/>
      <c r="I59" s="402"/>
      <c r="J59" s="377"/>
      <c r="K59" s="367"/>
      <c r="L59" s="376"/>
      <c r="M59" s="367"/>
      <c r="N59" s="367"/>
      <c r="O59" s="367"/>
      <c r="P59" s="367"/>
      <c r="Q59" s="367"/>
      <c r="R59" s="402"/>
    </row>
    <row r="60" spans="1:18">
      <c r="B60" s="432" t="s">
        <v>370</v>
      </c>
      <c r="C60" s="367"/>
      <c r="D60" s="395"/>
      <c r="E60" s="430"/>
      <c r="F60" s="430"/>
      <c r="G60" s="402"/>
      <c r="H60" s="402"/>
      <c r="I60" s="402"/>
      <c r="J60" s="377"/>
      <c r="K60" s="377"/>
      <c r="L60" s="367"/>
      <c r="M60" s="367"/>
      <c r="N60" s="367"/>
      <c r="O60" s="367"/>
      <c r="P60" s="367"/>
      <c r="Q60" s="367"/>
      <c r="R60" s="402"/>
    </row>
    <row r="61" spans="1:18" ht="12.75" customHeight="1">
      <c r="B61" s="432" t="s">
        <v>248</v>
      </c>
      <c r="C61" s="430"/>
      <c r="D61" s="430"/>
      <c r="E61" s="367"/>
      <c r="F61" s="402"/>
      <c r="G61" s="430"/>
      <c r="H61" s="430"/>
      <c r="I61" s="402"/>
      <c r="J61" s="377"/>
      <c r="K61" s="431"/>
      <c r="L61" s="433"/>
      <c r="M61" s="367"/>
      <c r="N61" s="395"/>
      <c r="O61" s="367"/>
      <c r="P61" s="367"/>
      <c r="Q61" s="367"/>
      <c r="R61" s="402"/>
    </row>
    <row r="62" spans="1:18">
      <c r="B62" s="432" t="s">
        <v>284</v>
      </c>
      <c r="C62" s="430"/>
      <c r="D62" s="430"/>
      <c r="E62" s="430"/>
      <c r="F62" s="430"/>
      <c r="G62" s="430"/>
      <c r="H62" s="430"/>
      <c r="I62" s="430"/>
      <c r="J62" s="430"/>
      <c r="K62" s="367"/>
      <c r="L62" s="367"/>
      <c r="M62" s="367"/>
      <c r="N62" s="367"/>
      <c r="O62" s="367"/>
      <c r="P62" s="367"/>
      <c r="Q62" s="367"/>
      <c r="R62" s="402"/>
    </row>
    <row r="63" spans="1:18">
      <c r="B63" s="432" t="s">
        <v>314</v>
      </c>
      <c r="C63" s="367"/>
      <c r="D63" s="395"/>
      <c r="E63" s="430"/>
      <c r="F63" s="430"/>
      <c r="G63" s="402"/>
      <c r="H63" s="431"/>
      <c r="I63" s="402"/>
      <c r="J63" s="431"/>
      <c r="K63" s="431"/>
      <c r="L63" s="431"/>
      <c r="M63" s="431"/>
      <c r="N63" s="431"/>
      <c r="O63" s="431"/>
      <c r="P63" s="431"/>
      <c r="Q63" s="431"/>
      <c r="R63" s="431"/>
    </row>
    <row r="64" spans="1:18">
      <c r="B64" s="432" t="s">
        <v>369</v>
      </c>
      <c r="C64" s="367"/>
      <c r="D64" s="395"/>
      <c r="E64" s="367"/>
      <c r="F64" s="378"/>
      <c r="G64" s="378"/>
      <c r="H64" s="435"/>
      <c r="I64" s="436"/>
      <c r="J64" s="437"/>
      <c r="K64" s="367"/>
    </row>
    <row r="65" spans="1:18">
      <c r="A65" s="590"/>
      <c r="B65" s="590" t="s">
        <v>368</v>
      </c>
      <c r="C65" s="590"/>
      <c r="D65" s="590"/>
      <c r="E65" s="590"/>
      <c r="F65" s="590"/>
      <c r="G65" s="590"/>
      <c r="H65" s="590"/>
      <c r="I65" s="590"/>
      <c r="J65" s="590"/>
      <c r="K65" s="590"/>
      <c r="L65" s="590"/>
      <c r="M65" s="590"/>
      <c r="N65" s="590"/>
      <c r="O65" s="590"/>
      <c r="P65" s="590"/>
      <c r="Q65" s="590"/>
      <c r="R65" s="590"/>
    </row>
    <row r="66" spans="1:18">
      <c r="B66" s="434" t="s">
        <v>96</v>
      </c>
      <c r="C66" s="367"/>
      <c r="D66" s="395"/>
      <c r="E66" s="367"/>
      <c r="F66" s="378"/>
      <c r="G66" s="378"/>
      <c r="I66" s="436"/>
      <c r="J66" s="437"/>
      <c r="K66" s="367"/>
    </row>
    <row r="67" spans="1:18">
      <c r="I67" s="438"/>
      <c r="J67" s="439"/>
    </row>
    <row r="69" spans="1:18">
      <c r="B69" s="622"/>
      <c r="C69" s="622"/>
      <c r="D69" s="622"/>
      <c r="E69" s="622"/>
      <c r="F69" s="622"/>
      <c r="I69" s="436"/>
      <c r="J69" s="441"/>
    </row>
    <row r="70" spans="1:18">
      <c r="B70" s="442"/>
      <c r="C70" s="440"/>
      <c r="D70" s="440"/>
      <c r="E70" s="440"/>
      <c r="F70" s="440"/>
      <c r="I70" s="436"/>
      <c r="J70" s="439"/>
    </row>
    <row r="71" spans="1:18">
      <c r="B71" s="442"/>
      <c r="C71" s="440"/>
      <c r="D71" s="440"/>
      <c r="E71" s="440"/>
      <c r="F71" s="440"/>
    </row>
    <row r="72" spans="1:18">
      <c r="B72" s="443"/>
      <c r="C72" s="440"/>
      <c r="D72" s="440"/>
      <c r="E72" s="440"/>
      <c r="F72" s="440"/>
      <c r="I72" s="382"/>
    </row>
    <row r="73" spans="1:18">
      <c r="B73" s="443"/>
      <c r="C73" s="444"/>
      <c r="D73" s="395"/>
      <c r="E73" s="444"/>
      <c r="F73" s="445"/>
      <c r="I73" s="382"/>
    </row>
    <row r="74" spans="1:18">
      <c r="B74" s="440"/>
      <c r="C74" s="440"/>
      <c r="D74" s="440"/>
      <c r="E74" s="440"/>
      <c r="F74" s="440"/>
      <c r="I74" s="382"/>
    </row>
    <row r="75" spans="1:18">
      <c r="B75" s="440"/>
      <c r="C75" s="440"/>
      <c r="D75" s="440"/>
      <c r="E75" s="440"/>
      <c r="F75" s="440"/>
      <c r="I75" s="382"/>
    </row>
    <row r="76" spans="1:18">
      <c r="B76" s="446"/>
      <c r="C76" s="444"/>
      <c r="D76" s="395"/>
      <c r="E76" s="444"/>
      <c r="F76" s="445"/>
      <c r="I76" s="382"/>
    </row>
  </sheetData>
  <sheetProtection password="CBEE" sheet="1" objects="1" scenarios="1"/>
  <mergeCells count="1">
    <mergeCell ref="B69:F69"/>
  </mergeCells>
  <phoneticPr fontId="5" type="noConversion"/>
  <printOptions horizontalCentered="1" verticalCentered="1"/>
  <pageMargins left="0.18" right="0.18" top="0.17" bottom="0.17" header="0" footer="0"/>
  <pageSetup paperSize="9" scale="60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440" r:id="rId4" name="Drop Down 344">
              <controlPr defaultSize="0" print="0" autoLine="0" autoPict="0">
                <anchor>
                  <from>
                    <xdr:col>0</xdr:col>
                    <xdr:colOff>9525</xdr:colOff>
                    <xdr:row>0</xdr:row>
                    <xdr:rowOff>9525</xdr:rowOff>
                  </from>
                  <to>
                    <xdr:col>0</xdr:col>
                    <xdr:colOff>19050</xdr:colOff>
                    <xdr:row>0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tabColor rgb="FFB48C41"/>
    <pageSetUpPr fitToPage="1"/>
  </sheetPr>
  <dimension ref="A1:Q71"/>
  <sheetViews>
    <sheetView showGridLines="0" zoomScale="85" zoomScaleNormal="85" zoomScaleSheetLayoutView="70" workbookViewId="0">
      <selection activeCell="V45" sqref="V45"/>
    </sheetView>
  </sheetViews>
  <sheetFormatPr baseColWidth="10" defaultColWidth="9.140625" defaultRowHeight="12.75"/>
  <cols>
    <col min="1" max="2" width="9.140625" style="152" customWidth="1"/>
    <col min="3" max="3" width="26" style="152" bestFit="1" customWidth="1"/>
    <col min="4" max="4" width="15" style="152" bestFit="1" customWidth="1"/>
    <col min="5" max="16384" width="9.140625" style="152"/>
  </cols>
  <sheetData>
    <row r="1" spans="1:17">
      <c r="A1" s="151"/>
      <c r="B1" s="151"/>
      <c r="C1" s="151"/>
      <c r="D1" s="151"/>
    </row>
    <row r="2" spans="1:17">
      <c r="A2" s="151"/>
      <c r="B2" s="151"/>
      <c r="C2" s="151"/>
      <c r="D2" s="151"/>
    </row>
    <row r="3" spans="1:17">
      <c r="A3" s="151"/>
      <c r="B3" s="151"/>
      <c r="C3" s="151"/>
      <c r="D3" s="151"/>
    </row>
    <row r="4" spans="1:17">
      <c r="A4" s="151"/>
      <c r="B4" s="151"/>
      <c r="D4" s="151"/>
    </row>
    <row r="5" spans="1:17">
      <c r="A5" s="151"/>
      <c r="B5" s="151"/>
      <c r="C5" s="151"/>
      <c r="D5" s="151"/>
    </row>
    <row r="6" spans="1:17">
      <c r="A6" s="151"/>
      <c r="C6" s="155"/>
      <c r="D6" s="155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</row>
    <row r="7" spans="1:17" ht="26.25">
      <c r="A7" s="151"/>
      <c r="B7" s="153" t="str">
        <f>'Resumen Interna'!B7</f>
        <v>Perfil Deuda Interna GNC</v>
      </c>
      <c r="C7" s="155"/>
      <c r="D7" s="155"/>
      <c r="E7" s="169"/>
      <c r="F7" s="169"/>
      <c r="G7" s="169"/>
      <c r="H7" s="169"/>
      <c r="I7" s="169"/>
      <c r="J7" s="169"/>
      <c r="K7" s="169"/>
      <c r="L7" s="169"/>
      <c r="M7" s="154"/>
      <c r="N7" s="154"/>
      <c r="O7" s="154"/>
      <c r="P7" s="154"/>
      <c r="Q7" s="154"/>
    </row>
    <row r="8" spans="1:17">
      <c r="A8" s="151"/>
      <c r="B8" s="151"/>
      <c r="C8" s="151"/>
      <c r="D8" s="151"/>
    </row>
    <row r="13" spans="1:17">
      <c r="D13" s="156"/>
      <c r="E13" s="157"/>
    </row>
    <row r="14" spans="1:17">
      <c r="D14" s="158"/>
      <c r="E14" s="157"/>
    </row>
    <row r="15" spans="1:17">
      <c r="D15" s="158"/>
      <c r="E15" s="157"/>
    </row>
    <row r="16" spans="1:17">
      <c r="D16" s="158"/>
      <c r="E16" s="157"/>
    </row>
    <row r="17" spans="3:5">
      <c r="D17" s="158"/>
      <c r="E17" s="157"/>
    </row>
    <row r="18" spans="3:5">
      <c r="D18" s="158"/>
      <c r="E18" s="157"/>
    </row>
    <row r="19" spans="3:5">
      <c r="D19" s="158"/>
      <c r="E19" s="157"/>
    </row>
    <row r="20" spans="3:5">
      <c r="D20" s="158"/>
      <c r="E20" s="157"/>
    </row>
    <row r="21" spans="3:5">
      <c r="D21" s="158"/>
      <c r="E21" s="157"/>
    </row>
    <row r="22" spans="3:5">
      <c r="D22" s="158"/>
      <c r="E22" s="157"/>
    </row>
    <row r="23" spans="3:5">
      <c r="D23" s="158"/>
      <c r="E23" s="157"/>
    </row>
    <row r="24" spans="3:5">
      <c r="D24" s="158"/>
      <c r="E24" s="157"/>
    </row>
    <row r="26" spans="3:5">
      <c r="D26" s="158"/>
    </row>
    <row r="27" spans="3:5">
      <c r="C27" s="159"/>
    </row>
    <row r="71" spans="1:1">
      <c r="A71" s="160" t="str">
        <f>INDEX('Title Data (HIDE)'!D190:E190,1,'Title Data (HIDE)'!$O$1)</f>
        <v xml:space="preserve">*COP 1 billón = 1 000 000 000 000 </v>
      </c>
    </row>
  </sheetData>
  <sheetProtection password="CBEE" sheet="1" objects="1" scenarios="1"/>
  <phoneticPr fontId="0" type="noConversion"/>
  <pageMargins left="0.7" right="0.7" top="0.75" bottom="0.75" header="0.3" footer="0.3"/>
  <pageSetup scale="58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759" r:id="rId4" name="Drop Down 543">
              <controlPr defaultSize="0" print="0" autoLine="0" autoPict="0">
                <anchor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0</xdr:col>
                    <xdr:colOff>19050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tabColor rgb="FFB48C41"/>
    <pageSetUpPr fitToPage="1"/>
  </sheetPr>
  <dimension ref="A3:S98"/>
  <sheetViews>
    <sheetView showGridLines="0" zoomScale="83" zoomScaleNormal="83" zoomScaleSheetLayoutView="100" workbookViewId="0">
      <selection activeCell="C9" sqref="C9"/>
    </sheetView>
  </sheetViews>
  <sheetFormatPr baseColWidth="10" defaultRowHeight="12.75"/>
  <cols>
    <col min="1" max="1" width="5.7109375" style="447" customWidth="1"/>
    <col min="2" max="2" width="30.42578125" style="449" customWidth="1"/>
    <col min="3" max="3" width="24.5703125" style="448" bestFit="1" customWidth="1"/>
    <col min="4" max="4" width="12.85546875" style="449" bestFit="1" customWidth="1"/>
    <col min="5" max="5" width="27.140625" style="449" customWidth="1"/>
    <col min="6" max="6" width="11.28515625" style="448" customWidth="1"/>
    <col min="7" max="7" width="2.140625" style="449" customWidth="1"/>
    <col min="8" max="8" width="9.42578125" style="449" customWidth="1"/>
    <col min="9" max="9" width="8.5703125" style="449" customWidth="1"/>
    <col min="10" max="10" width="7.85546875" style="448" customWidth="1"/>
    <col min="11" max="11" width="9.5703125" style="449" customWidth="1"/>
    <col min="12" max="12" width="6.5703125" style="449" customWidth="1"/>
    <col min="13" max="13" width="5.5703125" style="449" customWidth="1"/>
    <col min="14" max="14" width="12" style="449" customWidth="1"/>
    <col min="15" max="15" width="9" style="449" customWidth="1"/>
    <col min="16" max="16" width="19.28515625" style="449" customWidth="1"/>
    <col min="17" max="17" width="8" style="448" customWidth="1"/>
    <col min="18" max="18" width="8.28515625" style="448" customWidth="1"/>
    <col min="19" max="19" width="18.28515625" style="448" customWidth="1"/>
    <col min="20" max="16384" width="11.42578125" style="449"/>
  </cols>
  <sheetData>
    <row r="3" spans="1:19">
      <c r="B3" s="448"/>
    </row>
    <row r="7" spans="1:19" s="451" customFormat="1" ht="26.25">
      <c r="A7" s="450"/>
      <c r="B7" s="625" t="str">
        <f>INDEX('Title Data (HIDE)'!D141:E141,1,'Title Data (HIDE)'!$O$1)</f>
        <v>Perfil Deuda Externa GNC</v>
      </c>
      <c r="C7" s="625"/>
      <c r="D7" s="625"/>
      <c r="E7" s="625"/>
      <c r="F7" s="625"/>
      <c r="G7" s="625"/>
      <c r="H7" s="625"/>
      <c r="I7" s="625"/>
      <c r="J7" s="625"/>
      <c r="K7" s="625"/>
      <c r="L7" s="625"/>
      <c r="M7" s="625"/>
      <c r="N7" s="625"/>
      <c r="O7" s="625"/>
      <c r="P7" s="625"/>
      <c r="Q7" s="625"/>
      <c r="R7" s="625"/>
      <c r="S7" s="625"/>
    </row>
    <row r="8" spans="1:19" s="451" customFormat="1" ht="20.25" customHeight="1">
      <c r="A8" s="450"/>
      <c r="B8" s="626" t="str">
        <f>INDEX('Title Data (HIDE)'!D142:E142,1,'Title Data (HIDE)'!$O$1)</f>
        <v>Cifras en USD millones</v>
      </c>
      <c r="C8" s="626"/>
      <c r="D8" s="626"/>
      <c r="E8" s="626"/>
      <c r="F8" s="626"/>
      <c r="G8" s="626"/>
      <c r="H8" s="626"/>
      <c r="I8" s="626"/>
      <c r="J8" s="626"/>
      <c r="K8" s="626"/>
      <c r="L8" s="626"/>
      <c r="M8" s="626"/>
      <c r="N8" s="626"/>
      <c r="O8" s="626"/>
      <c r="P8" s="626"/>
      <c r="Q8" s="626"/>
      <c r="R8" s="626"/>
      <c r="S8" s="626"/>
    </row>
    <row r="9" spans="1:19">
      <c r="B9" s="452" t="str">
        <f>INDEX('Title Data (HIDE)'!D143:E143,1,'Title Data (HIDE)'!$O$1)</f>
        <v>Fecha Corte</v>
      </c>
      <c r="C9" s="310">
        <v>45199</v>
      </c>
      <c r="D9" s="334"/>
      <c r="E9" s="453" t="s">
        <v>17</v>
      </c>
      <c r="F9" s="454">
        <v>4053.76</v>
      </c>
      <c r="G9" s="455"/>
      <c r="H9" s="456" t="s">
        <v>15</v>
      </c>
      <c r="I9" s="457">
        <v>1.0593999999999999</v>
      </c>
      <c r="J9" s="458"/>
      <c r="K9" s="459" t="s">
        <v>388</v>
      </c>
      <c r="L9" s="337">
        <v>5.4672699999999998E-2</v>
      </c>
      <c r="M9" s="337"/>
      <c r="N9" s="455" t="s">
        <v>45</v>
      </c>
      <c r="O9" s="460">
        <v>4.7199999999999999E-2</v>
      </c>
      <c r="P9" s="620"/>
      <c r="Q9" s="616"/>
      <c r="R9" s="461"/>
      <c r="S9" s="618"/>
    </row>
    <row r="10" spans="1:19">
      <c r="B10" s="339" t="str">
        <f>INDEX('Title Data (HIDE)'!D19:E19,1,'Title Data (HIDE)'!$O$1)</f>
        <v>Fecha corte variables</v>
      </c>
      <c r="C10" s="579">
        <v>45199</v>
      </c>
      <c r="D10" s="340"/>
      <c r="E10" s="340"/>
      <c r="F10" s="462"/>
      <c r="G10" s="463"/>
      <c r="H10" s="464" t="s">
        <v>89</v>
      </c>
      <c r="I10" s="465">
        <v>148.49481665995091</v>
      </c>
      <c r="J10" s="466"/>
      <c r="K10" s="467" t="s">
        <v>389</v>
      </c>
      <c r="L10" s="468">
        <v>5.3099999999999994E-2</v>
      </c>
      <c r="M10" s="468"/>
      <c r="N10" s="467"/>
      <c r="O10" s="469"/>
      <c r="P10" s="615"/>
      <c r="Q10" s="617"/>
      <c r="R10" s="470"/>
      <c r="S10" s="619"/>
    </row>
    <row r="11" spans="1:19">
      <c r="B11" s="471"/>
      <c r="R11" s="449"/>
      <c r="S11" s="449"/>
    </row>
    <row r="12" spans="1:19" ht="15.75">
      <c r="B12" s="472" t="str">
        <f>INDEX('Title Data (HIDE)'!D146:E146,1,'Title Data (HIDE)'!$O$1)</f>
        <v xml:space="preserve">Composición por moneda </v>
      </c>
      <c r="C12" s="473"/>
      <c r="D12" s="473"/>
      <c r="E12" s="474"/>
      <c r="F12" s="475"/>
      <c r="G12" s="476"/>
      <c r="H12" s="472" t="str">
        <f>INDEX('Title Data (HIDE)'!D172:E172,1,'Title Data (HIDE)'!$O$1)</f>
        <v>Amortizaciones (2, 3)</v>
      </c>
      <c r="I12" s="477"/>
      <c r="J12" s="477"/>
      <c r="K12" s="477"/>
      <c r="L12" s="477"/>
      <c r="M12" s="477"/>
      <c r="N12" s="477"/>
      <c r="O12" s="477"/>
      <c r="P12" s="477"/>
      <c r="Q12" s="477"/>
      <c r="R12" s="623" t="s">
        <v>24</v>
      </c>
      <c r="S12" s="624"/>
    </row>
    <row r="13" spans="1:19">
      <c r="B13" s="478" t="str">
        <f>INDEX('Title Data (HIDE)'!D147:E147,1,'Title Data (HIDE)'!$O$1)</f>
        <v>Moneda</v>
      </c>
      <c r="C13" s="479" t="str">
        <f>INDEX('Title Data (HIDE)'!D26:E26,1,'Title Data (HIDE)'!$O$1)</f>
        <v>Balance en bonos</v>
      </c>
      <c r="D13" s="479" t="s">
        <v>106</v>
      </c>
      <c r="E13" s="479" t="str">
        <f>INDEX('Title Data (HIDE)'!D25:E25,1,'Title Data (HIDE)'!$O$1)</f>
        <v>Saldo total</v>
      </c>
      <c r="F13" s="480" t="s">
        <v>106</v>
      </c>
      <c r="G13" s="481"/>
      <c r="H13" s="478" t="str">
        <f>INDEX('Title Data (HIDE)'!D46:E46,1,'Title Data (HIDE)'!$O$1)</f>
        <v>Periodo</v>
      </c>
      <c r="I13" s="479" t="str">
        <f>INDEX('Title Data (HIDE)'!D175:E175,1,'Title Data (HIDE)'!$O$1)</f>
        <v xml:space="preserve">Bonos    </v>
      </c>
      <c r="J13" s="479" t="s">
        <v>37</v>
      </c>
      <c r="K13" s="479" t="s">
        <v>38</v>
      </c>
      <c r="L13" s="479" t="s">
        <v>13</v>
      </c>
      <c r="M13" s="479" t="s">
        <v>334</v>
      </c>
      <c r="N13" s="479" t="s">
        <v>335</v>
      </c>
      <c r="O13" s="479" t="str">
        <f>INDEX('Title Data (HIDE)'!D178:E178,1,'Title Data (HIDE)'!$O$1)</f>
        <v>Otros (4)</v>
      </c>
      <c r="P13" s="482" t="str">
        <f>INDEX('Title Data (HIDE)'!D179:E179,1,'Title Data (HIDE)'!$O$1)</f>
        <v>Total externa GNC</v>
      </c>
      <c r="Q13" s="480" t="s">
        <v>106</v>
      </c>
      <c r="R13" s="483" t="s">
        <v>105</v>
      </c>
      <c r="S13" s="596" t="s">
        <v>336</v>
      </c>
    </row>
    <row r="14" spans="1:19">
      <c r="B14" s="484" t="s">
        <v>0</v>
      </c>
      <c r="C14" s="485">
        <v>35096.262999999999</v>
      </c>
      <c r="D14" s="384">
        <v>0.94851685684172327</v>
      </c>
      <c r="E14" s="556">
        <v>68883.793782640336</v>
      </c>
      <c r="F14" s="594">
        <v>0.89402611726943348</v>
      </c>
      <c r="H14" s="487"/>
      <c r="I14" s="488"/>
      <c r="J14" s="488"/>
      <c r="K14" s="488"/>
      <c r="L14" s="489"/>
      <c r="M14" s="489"/>
      <c r="N14" s="489"/>
      <c r="O14" s="489"/>
      <c r="P14" s="490"/>
      <c r="Q14" s="379"/>
      <c r="R14" s="491"/>
      <c r="S14" s="492"/>
    </row>
    <row r="15" spans="1:19" s="493" customFormat="1">
      <c r="A15" s="447"/>
      <c r="B15" s="484" t="s">
        <v>20</v>
      </c>
      <c r="C15" s="485">
        <v>1430.19</v>
      </c>
      <c r="D15" s="384">
        <v>3.8652529002488507E-2</v>
      </c>
      <c r="E15" s="556">
        <v>6543.3511326580965</v>
      </c>
      <c r="F15" s="594">
        <v>8.4924573485601632E-2</v>
      </c>
      <c r="H15" s="494">
        <v>2023</v>
      </c>
      <c r="I15" s="570">
        <v>0</v>
      </c>
      <c r="J15" s="570">
        <v>94.489686175026591</v>
      </c>
      <c r="K15" s="570">
        <v>50.211945853451141</v>
      </c>
      <c r="L15" s="584">
        <v>51.189640764012474</v>
      </c>
      <c r="M15" s="584">
        <v>56.235408336736889</v>
      </c>
      <c r="N15" s="584">
        <v>72.571235376700741</v>
      </c>
      <c r="O15" s="584">
        <v>2.1818071335000164</v>
      </c>
      <c r="P15" s="495">
        <v>326.87972363942782</v>
      </c>
      <c r="Q15" s="379">
        <v>4.2424929593978455E-3</v>
      </c>
      <c r="R15" s="494">
        <v>2023</v>
      </c>
      <c r="S15" s="496">
        <v>802.6261010499129</v>
      </c>
    </row>
    <row r="16" spans="1:19">
      <c r="B16" s="484" t="s">
        <v>372</v>
      </c>
      <c r="C16" s="485">
        <v>474.74813506472998</v>
      </c>
      <c r="D16" s="384">
        <v>1.2830614155788254E-2</v>
      </c>
      <c r="E16" s="556">
        <v>1621.8276505452727</v>
      </c>
      <c r="F16" s="594">
        <v>2.1049309244965057E-2</v>
      </c>
      <c r="H16" s="494">
        <v>2024</v>
      </c>
      <c r="I16" s="570">
        <v>1449.9970000000001</v>
      </c>
      <c r="J16" s="570">
        <v>425.54909711280976</v>
      </c>
      <c r="K16" s="570">
        <v>192.70508288981696</v>
      </c>
      <c r="L16" s="584">
        <v>212.70058621802499</v>
      </c>
      <c r="M16" s="584">
        <v>128.76927821193533</v>
      </c>
      <c r="N16" s="584">
        <v>159.27204168673481</v>
      </c>
      <c r="O16" s="584">
        <v>2477.7736372580221</v>
      </c>
      <c r="P16" s="495">
        <v>5046.7667233773445</v>
      </c>
      <c r="Q16" s="379">
        <v>6.5500766010404096E-2</v>
      </c>
      <c r="R16" s="494">
        <v>2024</v>
      </c>
      <c r="S16" s="497">
        <v>3456.7700574580163</v>
      </c>
    </row>
    <row r="17" spans="1:19">
      <c r="B17" s="484"/>
      <c r="C17" s="498">
        <v>37001.20113506473</v>
      </c>
      <c r="D17" s="499">
        <v>1</v>
      </c>
      <c r="E17" s="557">
        <v>77048.972565843695</v>
      </c>
      <c r="F17" s="595">
        <v>1.0000000000000002</v>
      </c>
      <c r="H17" s="494">
        <v>2025</v>
      </c>
      <c r="I17" s="570">
        <v>0</v>
      </c>
      <c r="J17" s="570">
        <v>1182.7191342511599</v>
      </c>
      <c r="K17" s="570">
        <v>481.67359987844213</v>
      </c>
      <c r="L17" s="584">
        <v>198.03720359503637</v>
      </c>
      <c r="M17" s="584">
        <v>145.06773975039687</v>
      </c>
      <c r="N17" s="584">
        <v>181.81030617054432</v>
      </c>
      <c r="O17" s="584">
        <v>2477.7737372580223</v>
      </c>
      <c r="P17" s="495">
        <v>4667.0817209036013</v>
      </c>
      <c r="Q17" s="379">
        <v>6.057292609470271E-2</v>
      </c>
      <c r="R17" s="494">
        <v>2025</v>
      </c>
      <c r="S17" s="497">
        <v>3110.4425551334748</v>
      </c>
    </row>
    <row r="18" spans="1:19">
      <c r="B18" s="484"/>
      <c r="F18" s="492"/>
      <c r="H18" s="494">
        <v>2026</v>
      </c>
      <c r="I18" s="570">
        <v>2930.19</v>
      </c>
      <c r="J18" s="570">
        <v>447.21962108929148</v>
      </c>
      <c r="K18" s="570">
        <v>642.46729213583114</v>
      </c>
      <c r="L18" s="584">
        <v>227.34754842262259</v>
      </c>
      <c r="M18" s="584">
        <v>159.89933975039688</v>
      </c>
      <c r="N18" s="584">
        <v>168.94762497054438</v>
      </c>
      <c r="O18" s="584">
        <v>10.242444660703866</v>
      </c>
      <c r="P18" s="495">
        <v>4586.3138710293906</v>
      </c>
      <c r="Q18" s="379">
        <v>5.9524659684593355E-2</v>
      </c>
      <c r="R18" s="494">
        <v>2026</v>
      </c>
      <c r="S18" s="497">
        <v>2844.0055459723171</v>
      </c>
    </row>
    <row r="19" spans="1:19">
      <c r="B19" s="484"/>
      <c r="C19" s="500"/>
      <c r="D19" s="501"/>
      <c r="E19" s="412"/>
      <c r="F19" s="502"/>
      <c r="G19" s="481"/>
      <c r="H19" s="494">
        <v>2027</v>
      </c>
      <c r="I19" s="570">
        <v>2445.7321350647298</v>
      </c>
      <c r="J19" s="570">
        <v>1214.8080020592913</v>
      </c>
      <c r="K19" s="570">
        <v>540.07627241886144</v>
      </c>
      <c r="L19" s="584">
        <v>273.07935865317251</v>
      </c>
      <c r="M19" s="584">
        <v>159.89933975039688</v>
      </c>
      <c r="N19" s="584">
        <v>168.94872806378487</v>
      </c>
      <c r="O19" s="584">
        <v>7.8637705046038251</v>
      </c>
      <c r="P19" s="495">
        <v>4810.4076065148411</v>
      </c>
      <c r="Q19" s="379">
        <v>6.2433118136702478E-2</v>
      </c>
      <c r="R19" s="494">
        <v>2027</v>
      </c>
      <c r="S19" s="497">
        <v>2663.2095326394733</v>
      </c>
    </row>
    <row r="20" spans="1:19">
      <c r="B20" s="484"/>
      <c r="C20" s="503"/>
      <c r="D20" s="504"/>
      <c r="E20" s="504"/>
      <c r="F20" s="505"/>
      <c r="G20" s="506"/>
      <c r="H20" s="494">
        <v>2028</v>
      </c>
      <c r="I20" s="570">
        <v>9.2100000000000009</v>
      </c>
      <c r="J20" s="570">
        <v>1467.3741165136439</v>
      </c>
      <c r="K20" s="570">
        <v>560.72398693886134</v>
      </c>
      <c r="L20" s="584">
        <v>287.22882079521463</v>
      </c>
      <c r="M20" s="584">
        <v>159.89933975039688</v>
      </c>
      <c r="N20" s="584">
        <v>168.70577545877913</v>
      </c>
      <c r="O20" s="584">
        <v>280.26644366210394</v>
      </c>
      <c r="P20" s="495">
        <v>2933.4084831189998</v>
      </c>
      <c r="Q20" s="379">
        <v>3.8071999994707451E-2</v>
      </c>
      <c r="R20" s="494">
        <v>2028</v>
      </c>
      <c r="S20" s="497">
        <v>2485.4215956226949</v>
      </c>
    </row>
    <row r="21" spans="1:19" ht="12.75" customHeight="1">
      <c r="A21" s="507"/>
      <c r="B21" s="508" t="str">
        <f>INDEX('Title Data (HIDE)'!D148:E148,1,'Title Data (HIDE)'!$O$1)</f>
        <v>Composición por tipo de interés</v>
      </c>
      <c r="C21" s="509"/>
      <c r="D21" s="510"/>
      <c r="E21" s="509"/>
      <c r="F21" s="511"/>
      <c r="G21" s="506"/>
      <c r="H21" s="494">
        <v>2029</v>
      </c>
      <c r="I21" s="570">
        <v>2000</v>
      </c>
      <c r="J21" s="570">
        <v>522.19315566846069</v>
      </c>
      <c r="K21" s="570">
        <v>1341.5055407115442</v>
      </c>
      <c r="L21" s="584">
        <v>300.92838197213774</v>
      </c>
      <c r="M21" s="584">
        <v>159.89933975039688</v>
      </c>
      <c r="N21" s="584">
        <v>115.21031305877916</v>
      </c>
      <c r="O21" s="584">
        <v>29.564152931627618</v>
      </c>
      <c r="P21" s="495">
        <v>4469.300884092946</v>
      </c>
      <c r="Q21" s="379">
        <v>5.8005976397331488E-2</v>
      </c>
      <c r="R21" s="494">
        <v>2029</v>
      </c>
      <c r="S21" s="497">
        <v>2335.5432267300466</v>
      </c>
    </row>
    <row r="22" spans="1:19">
      <c r="A22" s="507"/>
      <c r="B22" s="478" t="str">
        <f>INDEX('Title Data (HIDE)'!D39:E39,1,'Title Data (HIDE)'!$O$1)</f>
        <v>Tipo de interés</v>
      </c>
      <c r="C22" s="417" t="s">
        <v>273</v>
      </c>
      <c r="D22" s="479" t="s">
        <v>106</v>
      </c>
      <c r="E22" s="417" t="s">
        <v>275</v>
      </c>
      <c r="F22" s="480" t="s">
        <v>106</v>
      </c>
      <c r="G22" s="506"/>
      <c r="H22" s="494">
        <v>2030</v>
      </c>
      <c r="I22" s="570">
        <v>1542.9680000000001</v>
      </c>
      <c r="J22" s="570">
        <v>532.207743739536</v>
      </c>
      <c r="K22" s="570">
        <v>1148.2677935115441</v>
      </c>
      <c r="L22" s="584">
        <v>300.95314897213774</v>
      </c>
      <c r="M22" s="584">
        <v>143.09371475168402</v>
      </c>
      <c r="N22" s="584">
        <v>115.21031305877916</v>
      </c>
      <c r="O22" s="584">
        <v>27.897292931627618</v>
      </c>
      <c r="P22" s="495">
        <v>3810.5980069653087</v>
      </c>
      <c r="Q22" s="379">
        <v>4.9456830896854716E-2</v>
      </c>
      <c r="R22" s="494">
        <v>2030</v>
      </c>
      <c r="S22" s="497">
        <v>2174.0687191555794</v>
      </c>
    </row>
    <row r="23" spans="1:19">
      <c r="A23" s="507"/>
      <c r="B23" s="484" t="str">
        <f>INDEX('Title Data (HIDE)'!D149:E149,1,'Title Data (HIDE)'!$O$1)</f>
        <v>Tasa fija</v>
      </c>
      <c r="C23" s="512">
        <v>37001.20113506473</v>
      </c>
      <c r="D23" s="384">
        <v>1</v>
      </c>
      <c r="E23" s="512">
        <v>63587.170168007528</v>
      </c>
      <c r="F23" s="594">
        <v>0.8252825190325267</v>
      </c>
      <c r="H23" s="494">
        <v>2031</v>
      </c>
      <c r="I23" s="570">
        <v>2539.9520000000002</v>
      </c>
      <c r="J23" s="570">
        <v>786.40898420743542</v>
      </c>
      <c r="K23" s="570">
        <v>1188.6095415206698</v>
      </c>
      <c r="L23" s="584">
        <v>262.491610509471</v>
      </c>
      <c r="M23" s="584">
        <v>126.28808975297116</v>
      </c>
      <c r="N23" s="584">
        <v>115.21031305877916</v>
      </c>
      <c r="O23" s="584">
        <v>27.897292931627618</v>
      </c>
      <c r="P23" s="495">
        <v>5046.857831980954</v>
      </c>
      <c r="Q23" s="379">
        <v>6.5501948486958617E-2</v>
      </c>
      <c r="R23" s="494">
        <v>2031</v>
      </c>
      <c r="S23" s="497">
        <v>2024.3962125516282</v>
      </c>
    </row>
    <row r="24" spans="1:19">
      <c r="A24" s="507"/>
      <c r="B24" s="484" t="s">
        <v>328</v>
      </c>
      <c r="C24" s="512">
        <v>0</v>
      </c>
      <c r="D24" s="384">
        <v>0</v>
      </c>
      <c r="E24" s="512">
        <v>13461.802397836167</v>
      </c>
      <c r="F24" s="594">
        <v>0.17471748096747328</v>
      </c>
      <c r="H24" s="494">
        <v>2032</v>
      </c>
      <c r="I24" s="570">
        <v>2000</v>
      </c>
      <c r="J24" s="570">
        <v>368.67407629430676</v>
      </c>
      <c r="K24" s="570">
        <v>1164.5824637884673</v>
      </c>
      <c r="L24" s="584">
        <v>227.87622588594164</v>
      </c>
      <c r="M24" s="584">
        <v>110.22052308339632</v>
      </c>
      <c r="N24" s="584">
        <v>83.782484850679026</v>
      </c>
      <c r="O24" s="584">
        <v>26.496503503516756</v>
      </c>
      <c r="P24" s="495">
        <v>3981.6322774063078</v>
      </c>
      <c r="Q24" s="379">
        <v>5.1676643371249997E-2</v>
      </c>
      <c r="R24" s="494">
        <v>2032</v>
      </c>
      <c r="S24" s="497">
        <v>1860.1445275359492</v>
      </c>
    </row>
    <row r="25" spans="1:19">
      <c r="B25" s="484"/>
      <c r="C25" s="513">
        <v>37001.20113506473</v>
      </c>
      <c r="D25" s="499">
        <v>1</v>
      </c>
      <c r="E25" s="513">
        <v>77048.972565843695</v>
      </c>
      <c r="F25" s="595">
        <v>1</v>
      </c>
      <c r="H25" s="494">
        <v>2033</v>
      </c>
      <c r="I25" s="570">
        <v>1964.752</v>
      </c>
      <c r="J25" s="570">
        <v>1224.9052992940015</v>
      </c>
      <c r="K25" s="570">
        <v>406.96601361618673</v>
      </c>
      <c r="L25" s="584">
        <v>227.87622588594164</v>
      </c>
      <c r="M25" s="584">
        <v>103.55385641287</v>
      </c>
      <c r="N25" s="584">
        <v>72.130123309245576</v>
      </c>
      <c r="O25" s="584">
        <v>25.194078533613592</v>
      </c>
      <c r="P25" s="495">
        <v>4025.3775970518586</v>
      </c>
      <c r="Q25" s="379">
        <v>5.2244403306116981E-2</v>
      </c>
      <c r="R25" s="494">
        <v>2033</v>
      </c>
      <c r="S25" s="497">
        <v>1665.9902708188872</v>
      </c>
    </row>
    <row r="26" spans="1:19">
      <c r="B26" s="484"/>
      <c r="C26" s="512"/>
      <c r="D26" s="384"/>
      <c r="E26" s="512"/>
      <c r="F26" s="486"/>
      <c r="H26" s="494">
        <v>2034</v>
      </c>
      <c r="I26" s="570">
        <v>2200</v>
      </c>
      <c r="J26" s="570">
        <v>353.07367843442057</v>
      </c>
      <c r="K26" s="570">
        <v>1106.9660136161867</v>
      </c>
      <c r="L26" s="584">
        <v>127.88860938594163</v>
      </c>
      <c r="M26" s="584">
        <v>76.887189743346198</v>
      </c>
      <c r="N26" s="584">
        <v>72.130123309245576</v>
      </c>
      <c r="O26" s="584">
        <v>25.194078533613592</v>
      </c>
      <c r="P26" s="495">
        <v>3962.1396930227543</v>
      </c>
      <c r="Q26" s="379">
        <v>5.1423653827919025E-2</v>
      </c>
      <c r="R26" s="494">
        <v>2034</v>
      </c>
      <c r="S26" s="497">
        <v>1437.3245901013197</v>
      </c>
    </row>
    <row r="27" spans="1:19">
      <c r="B27" s="484"/>
      <c r="C27" s="513"/>
      <c r="D27" s="499"/>
      <c r="E27" s="513"/>
      <c r="F27" s="514"/>
      <c r="H27" s="494">
        <v>2035</v>
      </c>
      <c r="I27" s="570">
        <v>0</v>
      </c>
      <c r="J27" s="570">
        <v>487.14949875490584</v>
      </c>
      <c r="K27" s="570">
        <v>1049.210611007491</v>
      </c>
      <c r="L27" s="584">
        <v>58.670223655172414</v>
      </c>
      <c r="M27" s="584">
        <v>76.887189743346198</v>
      </c>
      <c r="N27" s="584">
        <v>71.851187434007485</v>
      </c>
      <c r="O27" s="584">
        <v>298.03943308361363</v>
      </c>
      <c r="P27" s="495">
        <v>2041.8081436785367</v>
      </c>
      <c r="Q27" s="379">
        <v>2.6500134598598069E-2</v>
      </c>
      <c r="R27" s="494">
        <v>2035</v>
      </c>
      <c r="S27" s="497">
        <v>1278.9832983905771</v>
      </c>
    </row>
    <row r="28" spans="1:19">
      <c r="B28" s="484"/>
      <c r="C28" s="503"/>
      <c r="D28" s="504"/>
      <c r="E28" s="504"/>
      <c r="F28" s="505"/>
      <c r="G28" s="515"/>
      <c r="H28" s="494">
        <v>2036</v>
      </c>
      <c r="I28" s="570">
        <v>0</v>
      </c>
      <c r="J28" s="570">
        <v>288.65290024275384</v>
      </c>
      <c r="K28" s="570">
        <v>1906.3678409274912</v>
      </c>
      <c r="L28" s="584">
        <v>58.682607155172413</v>
      </c>
      <c r="M28" s="584">
        <v>76.887189743346198</v>
      </c>
      <c r="N28" s="584">
        <v>29.924891558769385</v>
      </c>
      <c r="O28" s="584">
        <v>843.69958193006528</v>
      </c>
      <c r="P28" s="495">
        <v>3204.2150115575987</v>
      </c>
      <c r="Q28" s="379">
        <v>4.1586732500805149E-2</v>
      </c>
      <c r="R28" s="494">
        <v>2036</v>
      </c>
      <c r="S28" s="497">
        <v>1225.1414281074235</v>
      </c>
    </row>
    <row r="29" spans="1:19" ht="14.25" customHeight="1">
      <c r="A29" s="507"/>
      <c r="B29" s="508" t="str">
        <f>INDEX('Title Data (HIDE)'!D153:E153,1,'Title Data (HIDE)'!$O$1)</f>
        <v>Composición por fuentes de financiamiento</v>
      </c>
      <c r="C29" s="509"/>
      <c r="D29" s="510"/>
      <c r="E29" s="509"/>
      <c r="F29" s="511"/>
      <c r="G29" s="506"/>
      <c r="H29" s="494">
        <v>2037</v>
      </c>
      <c r="I29" s="570">
        <v>1818.4</v>
      </c>
      <c r="J29" s="570">
        <v>261.98623357506153</v>
      </c>
      <c r="K29" s="570">
        <v>500.50035055712067</v>
      </c>
      <c r="L29" s="584">
        <v>58.682607155172413</v>
      </c>
      <c r="M29" s="584">
        <v>60.58872820488466</v>
      </c>
      <c r="N29" s="584">
        <v>23.568613899573108</v>
      </c>
      <c r="O29" s="584">
        <v>25.132958079116413</v>
      </c>
      <c r="P29" s="495">
        <v>2748.8594914709288</v>
      </c>
      <c r="Q29" s="379">
        <v>3.5676783218904738E-2</v>
      </c>
      <c r="R29" s="494">
        <v>2037</v>
      </c>
      <c r="S29" s="497">
        <v>1156.7425396851268</v>
      </c>
    </row>
    <row r="30" spans="1:19">
      <c r="A30" s="395"/>
      <c r="B30" s="478" t="str">
        <f>INDEX('Title Data (HIDE)'!D154:E154,1,'Title Data (HIDE)'!$O$1)</f>
        <v>Fuente</v>
      </c>
      <c r="C30" s="479" t="s">
        <v>188</v>
      </c>
      <c r="D30" s="418" t="s">
        <v>106</v>
      </c>
      <c r="E30" s="516"/>
      <c r="F30" s="511"/>
      <c r="G30" s="515"/>
      <c r="H30" s="494">
        <v>2038</v>
      </c>
      <c r="I30" s="570">
        <v>0</v>
      </c>
      <c r="J30" s="570">
        <v>229.04231672083827</v>
      </c>
      <c r="K30" s="570">
        <v>487.33923944600957</v>
      </c>
      <c r="L30" s="584">
        <v>58.744524655172413</v>
      </c>
      <c r="M30" s="584">
        <v>22.49826666666667</v>
      </c>
      <c r="N30" s="584">
        <v>0</v>
      </c>
      <c r="O30" s="584">
        <v>1389.359730829116</v>
      </c>
      <c r="P30" s="495">
        <v>2186.9840783178029</v>
      </c>
      <c r="Q30" s="379">
        <v>2.8384337979963134E-2</v>
      </c>
      <c r="R30" s="494">
        <v>2038</v>
      </c>
      <c r="S30" s="497">
        <v>981.85643040548791</v>
      </c>
    </row>
    <row r="31" spans="1:19">
      <c r="A31" s="395"/>
      <c r="B31" s="484" t="str">
        <f>INDEX('Title Data (HIDE)'!D155:E155,1,'Title Data (HIDE)'!$O$1)</f>
        <v>Bonos</v>
      </c>
      <c r="C31" s="517">
        <v>37001.201135064737</v>
      </c>
      <c r="D31" s="370">
        <v>0.48022965008968355</v>
      </c>
      <c r="E31" s="518"/>
      <c r="F31" s="505"/>
      <c r="G31" s="506"/>
      <c r="H31" s="494">
        <v>2039</v>
      </c>
      <c r="I31" s="570">
        <v>0</v>
      </c>
      <c r="J31" s="570">
        <v>146.18517386369541</v>
      </c>
      <c r="K31" s="570">
        <v>887.33923944600963</v>
      </c>
      <c r="L31" s="584">
        <v>58.806442155172412</v>
      </c>
      <c r="M31" s="584">
        <v>14.8316</v>
      </c>
      <c r="N31" s="584">
        <v>0</v>
      </c>
      <c r="O31" s="584">
        <v>13.228196174354499</v>
      </c>
      <c r="P31" s="495">
        <v>1120.3906516392319</v>
      </c>
      <c r="Q31" s="379">
        <v>1.4541279582693805E-2</v>
      </c>
      <c r="R31" s="494">
        <v>2039</v>
      </c>
      <c r="S31" s="497">
        <v>944.11754946605458</v>
      </c>
    </row>
    <row r="32" spans="1:19">
      <c r="B32" s="484" t="str">
        <f>INDEX('Title Data (HIDE)'!D156:E156,1,'Title Data (HIDE)'!$O$1)</f>
        <v>BID</v>
      </c>
      <c r="C32" s="517">
        <v>10212.401084691423</v>
      </c>
      <c r="D32" s="370">
        <v>0.13254428637532081</v>
      </c>
      <c r="E32" s="518"/>
      <c r="F32" s="505"/>
      <c r="G32" s="506"/>
      <c r="H32" s="494">
        <v>2040</v>
      </c>
      <c r="I32" s="570">
        <v>0</v>
      </c>
      <c r="J32" s="570">
        <v>111.84569644026632</v>
      </c>
      <c r="K32" s="570">
        <v>1113.5577495260095</v>
      </c>
      <c r="L32" s="584">
        <v>24.137931034482758</v>
      </c>
      <c r="M32" s="584">
        <v>14.8316</v>
      </c>
      <c r="N32" s="584">
        <v>0</v>
      </c>
      <c r="O32" s="584">
        <v>1.3234342695925942</v>
      </c>
      <c r="P32" s="495">
        <v>1265.6964112703511</v>
      </c>
      <c r="Q32" s="379">
        <v>1.642716793126258E-2</v>
      </c>
      <c r="R32" s="494">
        <v>2040</v>
      </c>
      <c r="S32" s="497">
        <v>888.18819811666651</v>
      </c>
    </row>
    <row r="33" spans="1:19">
      <c r="B33" s="484" t="str">
        <f>INDEX('Title Data (HIDE)'!D157:E157,1,'Title Data (HIDE)'!$O$1)</f>
        <v>BIRF</v>
      </c>
      <c r="C33" s="517">
        <v>15404.901210717122</v>
      </c>
      <c r="D33" s="370">
        <v>0.19993649100969604</v>
      </c>
      <c r="E33" s="518"/>
      <c r="F33" s="505"/>
      <c r="G33" s="506"/>
      <c r="H33" s="494">
        <v>2041</v>
      </c>
      <c r="I33" s="570">
        <v>2500</v>
      </c>
      <c r="J33" s="570">
        <v>29.429295939914134</v>
      </c>
      <c r="K33" s="570">
        <v>281.12796061600972</v>
      </c>
      <c r="L33" s="584">
        <v>0</v>
      </c>
      <c r="M33" s="584">
        <v>0</v>
      </c>
      <c r="N33" s="584">
        <v>0</v>
      </c>
      <c r="O33" s="584">
        <v>1.3234342695925922</v>
      </c>
      <c r="P33" s="495">
        <v>2811.8806908255169</v>
      </c>
      <c r="Q33" s="379">
        <v>3.6494720139487714E-2</v>
      </c>
      <c r="R33" s="494">
        <v>2041</v>
      </c>
      <c r="S33" s="497">
        <v>773.29856847306189</v>
      </c>
    </row>
    <row r="34" spans="1:19" s="493" customFormat="1">
      <c r="A34" s="447"/>
      <c r="B34" s="484" t="str">
        <f>INDEX('Title Data (HIDE)'!D158:E158,1,'Title Data (HIDE)'!$O$1)</f>
        <v>CAF</v>
      </c>
      <c r="C34" s="517">
        <v>3015.321696869999</v>
      </c>
      <c r="D34" s="370">
        <v>3.9135131805855011E-2</v>
      </c>
      <c r="E34" s="518"/>
      <c r="F34" s="505"/>
      <c r="G34" s="506"/>
      <c r="H34" s="494">
        <v>2042</v>
      </c>
      <c r="I34" s="570">
        <v>1000</v>
      </c>
      <c r="J34" s="570">
        <v>9.8383471853353814</v>
      </c>
      <c r="K34" s="570">
        <v>152.61293134419148</v>
      </c>
      <c r="L34" s="584">
        <v>0</v>
      </c>
      <c r="M34" s="584">
        <v>0</v>
      </c>
      <c r="N34" s="584">
        <v>0</v>
      </c>
      <c r="O34" s="584">
        <v>1.3234342695925922</v>
      </c>
      <c r="P34" s="495">
        <v>1163.7747127991195</v>
      </c>
      <c r="Q34" s="379">
        <v>1.5104350830954943E-2</v>
      </c>
      <c r="R34" s="494">
        <v>2042</v>
      </c>
      <c r="S34" s="497">
        <v>660.65765190078127</v>
      </c>
    </row>
    <row r="35" spans="1:19">
      <c r="B35" s="519" t="s">
        <v>334</v>
      </c>
      <c r="C35" s="517">
        <v>1796.2377334031678</v>
      </c>
      <c r="D35" s="370">
        <v>2.3312935573127316E-2</v>
      </c>
      <c r="E35" s="518"/>
      <c r="F35" s="505"/>
      <c r="G35" s="506"/>
      <c r="H35" s="494">
        <v>2043</v>
      </c>
      <c r="I35" s="570">
        <v>0</v>
      </c>
      <c r="J35" s="570">
        <v>9.8383471853353814</v>
      </c>
      <c r="K35" s="570">
        <v>46.556870738130854</v>
      </c>
      <c r="L35" s="584">
        <v>0</v>
      </c>
      <c r="M35" s="584">
        <v>0</v>
      </c>
      <c r="N35" s="584">
        <v>0</v>
      </c>
      <c r="O35" s="584">
        <v>1.1416171360925922</v>
      </c>
      <c r="P35" s="495">
        <v>57.536835059558825</v>
      </c>
      <c r="Q35" s="379">
        <v>7.4675668141310932E-4</v>
      </c>
      <c r="R35" s="494">
        <v>2043</v>
      </c>
      <c r="S35" s="497">
        <v>631.93752804043038</v>
      </c>
    </row>
    <row r="36" spans="1:19">
      <c r="B36" s="519" t="s">
        <v>335</v>
      </c>
      <c r="C36" s="517">
        <v>1619.2740752649458</v>
      </c>
      <c r="D36" s="370">
        <v>2.1016167008342183E-2</v>
      </c>
      <c r="E36" s="520"/>
      <c r="F36" s="521"/>
      <c r="G36" s="506"/>
      <c r="H36" s="494">
        <v>2044</v>
      </c>
      <c r="I36" s="570">
        <v>2500</v>
      </c>
      <c r="J36" s="570">
        <v>7.6058676681203936</v>
      </c>
      <c r="K36" s="570">
        <v>23.756870738130857</v>
      </c>
      <c r="L36" s="584">
        <v>0</v>
      </c>
      <c r="M36" s="584">
        <v>0</v>
      </c>
      <c r="N36" s="584">
        <v>0</v>
      </c>
      <c r="O36" s="584">
        <v>0.95980000259259224</v>
      </c>
      <c r="P36" s="495">
        <v>2532.3225384088441</v>
      </c>
      <c r="Q36" s="379">
        <v>3.2866402420159625E-2</v>
      </c>
      <c r="R36" s="494">
        <v>2044</v>
      </c>
      <c r="S36" s="497">
        <v>560.75856216464013</v>
      </c>
    </row>
    <row r="37" spans="1:19">
      <c r="B37" s="484" t="str">
        <f>INDEX('Title Data (HIDE)'!D159:E159,1,'Title Data (HIDE)'!$O$1)</f>
        <v>Otros (4)</v>
      </c>
      <c r="C37" s="522">
        <v>7999.6356298322971</v>
      </c>
      <c r="D37" s="370">
        <v>0.10382533813797523</v>
      </c>
      <c r="E37" s="518"/>
      <c r="F37" s="505"/>
      <c r="G37" s="523"/>
      <c r="H37" s="494">
        <v>2045</v>
      </c>
      <c r="I37" s="570">
        <v>4500</v>
      </c>
      <c r="J37" s="570">
        <v>5.7994068704054049</v>
      </c>
      <c r="K37" s="570">
        <v>23.756870738130857</v>
      </c>
      <c r="L37" s="584">
        <v>0</v>
      </c>
      <c r="M37" s="584">
        <v>0</v>
      </c>
      <c r="N37" s="584">
        <v>0</v>
      </c>
      <c r="O37" s="584">
        <v>0.95980000259259224</v>
      </c>
      <c r="P37" s="495">
        <v>4530.5160776111288</v>
      </c>
      <c r="Q37" s="379">
        <v>5.8800473604492434E-2</v>
      </c>
      <c r="R37" s="494">
        <v>2045</v>
      </c>
      <c r="S37" s="497">
        <v>376.56875836147236</v>
      </c>
    </row>
    <row r="38" spans="1:19">
      <c r="B38" s="519"/>
      <c r="C38" s="524">
        <v>77048.97256584368</v>
      </c>
      <c r="D38" s="525">
        <v>1</v>
      </c>
      <c r="E38" s="504"/>
      <c r="F38" s="505"/>
      <c r="G38" s="523"/>
      <c r="H38" s="494">
        <v>2046</v>
      </c>
      <c r="I38" s="570">
        <v>0</v>
      </c>
      <c r="J38" s="570">
        <v>5.4054054054054053</v>
      </c>
      <c r="K38" s="570">
        <v>23.756870738130857</v>
      </c>
      <c r="L38" s="584">
        <v>0</v>
      </c>
      <c r="M38" s="584">
        <v>0</v>
      </c>
      <c r="N38" s="584">
        <v>0</v>
      </c>
      <c r="O38" s="584">
        <v>0.95980000259259224</v>
      </c>
      <c r="P38" s="495">
        <v>30.122076146128855</v>
      </c>
      <c r="Q38" s="379">
        <v>3.9094714884598382E-4</v>
      </c>
      <c r="R38" s="494">
        <v>2046</v>
      </c>
      <c r="S38" s="497">
        <v>263.44910774314997</v>
      </c>
    </row>
    <row r="39" spans="1:19">
      <c r="B39" s="484"/>
      <c r="E39" s="504"/>
      <c r="F39" s="505"/>
      <c r="G39" s="523"/>
      <c r="H39" s="494">
        <v>2047</v>
      </c>
      <c r="I39" s="570">
        <v>0</v>
      </c>
      <c r="J39" s="570">
        <v>0</v>
      </c>
      <c r="K39" s="570">
        <v>23.756870738130857</v>
      </c>
      <c r="L39" s="584">
        <v>0</v>
      </c>
      <c r="M39" s="584">
        <v>0</v>
      </c>
      <c r="N39" s="584">
        <v>0</v>
      </c>
      <c r="O39" s="584">
        <v>0.95980000259259224</v>
      </c>
      <c r="P39" s="495">
        <v>24.716670740723451</v>
      </c>
      <c r="Q39" s="379">
        <v>3.2079169802817911E-4</v>
      </c>
      <c r="R39" s="494">
        <v>2047</v>
      </c>
      <c r="S39" s="497">
        <v>262.8830147787902</v>
      </c>
    </row>
    <row r="40" spans="1:19" ht="12.75" customHeight="1">
      <c r="B40" s="508" t="str">
        <f>INDEX('Title Data (HIDE)'!D160:E160,1,'Title Data (HIDE)'!$O$1)</f>
        <v>Indicadores</v>
      </c>
      <c r="C40" s="526"/>
      <c r="D40" s="526"/>
      <c r="E40" s="516"/>
      <c r="F40" s="527"/>
      <c r="G40" s="523"/>
      <c r="H40" s="494">
        <v>2048</v>
      </c>
      <c r="I40" s="570">
        <v>0</v>
      </c>
      <c r="J40" s="570">
        <v>0</v>
      </c>
      <c r="K40" s="570">
        <v>23.756870738130857</v>
      </c>
      <c r="L40" s="584">
        <v>0</v>
      </c>
      <c r="M40" s="584">
        <v>0</v>
      </c>
      <c r="N40" s="584">
        <v>0</v>
      </c>
      <c r="O40" s="584">
        <v>0.95980000259259224</v>
      </c>
      <c r="P40" s="495">
        <v>24.716670740723451</v>
      </c>
      <c r="Q40" s="379">
        <v>3.2079169802817911E-4</v>
      </c>
      <c r="R40" s="494">
        <v>2048</v>
      </c>
      <c r="S40" s="497">
        <v>263.13467896503715</v>
      </c>
    </row>
    <row r="41" spans="1:19">
      <c r="B41" s="478" t="str">
        <f>INDEX('Title Data (HIDE)'!D161:E161,1,'Title Data (HIDE)'!$O$1)</f>
        <v>Indicador</v>
      </c>
      <c r="C41" s="528" t="s">
        <v>35</v>
      </c>
      <c r="D41" s="528" t="s">
        <v>36</v>
      </c>
      <c r="E41" s="504"/>
      <c r="F41" s="505"/>
      <c r="G41" s="515"/>
      <c r="H41" s="494">
        <v>2049</v>
      </c>
      <c r="I41" s="570">
        <v>2800</v>
      </c>
      <c r="J41" s="570">
        <v>0</v>
      </c>
      <c r="K41" s="570">
        <v>23.042236591789393</v>
      </c>
      <c r="L41" s="584">
        <v>0</v>
      </c>
      <c r="M41" s="584">
        <v>0</v>
      </c>
      <c r="N41" s="584">
        <v>0</v>
      </c>
      <c r="O41" s="584">
        <v>0.95980000259259224</v>
      </c>
      <c r="P41" s="495">
        <v>2824.0020365943819</v>
      </c>
      <c r="Q41" s="379">
        <v>3.6652040157720361E-2</v>
      </c>
      <c r="R41" s="494">
        <v>2049</v>
      </c>
      <c r="S41" s="497">
        <v>187.53519773372685</v>
      </c>
    </row>
    <row r="42" spans="1:19">
      <c r="B42" s="484" t="str">
        <f>INDEX('Title Data (HIDE)'!D163:E163,1,'Title Data (HIDE)'!$O$1)</f>
        <v>Cupón promedio</v>
      </c>
      <c r="C42" s="529">
        <v>5.1311045400211197E-2</v>
      </c>
      <c r="D42" s="529">
        <v>5.1153137672030023E-2</v>
      </c>
      <c r="E42" s="530"/>
      <c r="F42" s="492"/>
      <c r="G42" s="531"/>
      <c r="H42" s="494">
        <v>2050</v>
      </c>
      <c r="I42" s="570">
        <v>0</v>
      </c>
      <c r="J42" s="570">
        <v>0</v>
      </c>
      <c r="K42" s="570">
        <v>13.706279946353542</v>
      </c>
      <c r="L42" s="584">
        <v>0</v>
      </c>
      <c r="M42" s="584">
        <v>0</v>
      </c>
      <c r="N42" s="584">
        <v>0</v>
      </c>
      <c r="O42" s="584">
        <v>0.95976993259259236</v>
      </c>
      <c r="P42" s="495">
        <v>14.666049878946135</v>
      </c>
      <c r="Q42" s="379">
        <v>1.9034711808016722E-4</v>
      </c>
      <c r="R42" s="494">
        <v>2050</v>
      </c>
      <c r="S42" s="497">
        <v>113.92144353023296</v>
      </c>
    </row>
    <row r="43" spans="1:19">
      <c r="B43" s="484" t="str">
        <f>INDEX('Title Data (HIDE)'!D164:E164,1,'Title Data (HIDE)'!$O$1)</f>
        <v>Vida Media (años)</v>
      </c>
      <c r="C43" s="532">
        <v>13.852130421052665</v>
      </c>
      <c r="D43" s="532">
        <v>10.73128676338488</v>
      </c>
      <c r="E43" s="533"/>
      <c r="F43" s="492"/>
      <c r="G43" s="481"/>
      <c r="H43" s="494">
        <v>2051</v>
      </c>
      <c r="I43" s="570">
        <v>1500</v>
      </c>
      <c r="J43" s="570">
        <v>0</v>
      </c>
      <c r="K43" s="570">
        <v>0</v>
      </c>
      <c r="L43" s="584">
        <v>0</v>
      </c>
      <c r="M43" s="584">
        <v>0</v>
      </c>
      <c r="N43" s="584">
        <v>0</v>
      </c>
      <c r="O43" s="584">
        <v>0</v>
      </c>
      <c r="P43" s="495">
        <v>1500</v>
      </c>
      <c r="Q43" s="379">
        <v>1.946813760194082E-2</v>
      </c>
      <c r="R43" s="494">
        <v>2051</v>
      </c>
      <c r="S43" s="497">
        <v>82.184027777777771</v>
      </c>
    </row>
    <row r="44" spans="1:19">
      <c r="B44" s="484" t="str">
        <f>INDEX('Title Data (HIDE)'!D165:E165,1,'Title Data (HIDE)'!$O$1)</f>
        <v>Duración (años)</v>
      </c>
      <c r="C44" s="532">
        <v>7.8264177543799747</v>
      </c>
      <c r="D44" s="532">
        <v>6.1190409019769145</v>
      </c>
      <c r="E44" s="533"/>
      <c r="F44" s="492"/>
      <c r="G44" s="481"/>
      <c r="H44" s="494">
        <v>2052</v>
      </c>
      <c r="I44" s="570">
        <v>0</v>
      </c>
      <c r="J44" s="570">
        <v>0</v>
      </c>
      <c r="K44" s="570">
        <v>0</v>
      </c>
      <c r="L44" s="584">
        <v>0</v>
      </c>
      <c r="M44" s="584">
        <v>0</v>
      </c>
      <c r="N44" s="584">
        <v>0</v>
      </c>
      <c r="O44" s="584">
        <v>0</v>
      </c>
      <c r="P44" s="495">
        <v>0</v>
      </c>
      <c r="Q44" s="379">
        <v>0</v>
      </c>
      <c r="R44" s="494">
        <v>2052</v>
      </c>
      <c r="S44" s="497">
        <v>51.21458333333333</v>
      </c>
    </row>
    <row r="45" spans="1:19">
      <c r="B45" s="484"/>
      <c r="C45" s="503"/>
      <c r="D45" s="504"/>
      <c r="E45" s="504"/>
      <c r="F45" s="505"/>
      <c r="G45" s="481"/>
      <c r="H45" s="494">
        <v>2053</v>
      </c>
      <c r="I45" s="570">
        <v>0</v>
      </c>
      <c r="J45" s="570">
        <v>0</v>
      </c>
      <c r="K45" s="570">
        <v>0</v>
      </c>
      <c r="L45" s="584">
        <v>0</v>
      </c>
      <c r="M45" s="584">
        <v>0</v>
      </c>
      <c r="N45" s="584">
        <v>0</v>
      </c>
      <c r="O45" s="584">
        <v>0</v>
      </c>
      <c r="P45" s="495">
        <v>0</v>
      </c>
      <c r="Q45" s="379">
        <v>0</v>
      </c>
      <c r="R45" s="494">
        <v>2053</v>
      </c>
      <c r="S45" s="497">
        <v>51.074652777777779</v>
      </c>
    </row>
    <row r="46" spans="1:19">
      <c r="B46" s="484"/>
      <c r="C46" s="503"/>
      <c r="D46" s="504"/>
      <c r="E46" s="504"/>
      <c r="F46" s="505"/>
      <c r="G46" s="481"/>
      <c r="H46" s="494">
        <v>2054</v>
      </c>
      <c r="I46" s="570">
        <v>0</v>
      </c>
      <c r="J46" s="570">
        <v>0</v>
      </c>
      <c r="K46" s="570">
        <v>0</v>
      </c>
      <c r="L46" s="584">
        <v>0</v>
      </c>
      <c r="M46" s="584">
        <v>0</v>
      </c>
      <c r="N46" s="584">
        <v>0</v>
      </c>
      <c r="O46" s="584">
        <v>0</v>
      </c>
      <c r="P46" s="495">
        <v>0</v>
      </c>
      <c r="Q46" s="379">
        <v>0</v>
      </c>
      <c r="R46" s="494">
        <v>2054</v>
      </c>
      <c r="S46" s="497">
        <v>51.074652777777779</v>
      </c>
    </row>
    <row r="47" spans="1:19">
      <c r="B47" s="484"/>
      <c r="C47" s="503"/>
      <c r="D47" s="504"/>
      <c r="E47" s="504"/>
      <c r="F47" s="505"/>
      <c r="G47" s="481"/>
      <c r="H47" s="494">
        <v>2055</v>
      </c>
      <c r="I47" s="570">
        <v>0</v>
      </c>
      <c r="J47" s="570">
        <v>0</v>
      </c>
      <c r="K47" s="570">
        <v>0</v>
      </c>
      <c r="L47" s="584">
        <v>0</v>
      </c>
      <c r="M47" s="584">
        <v>0</v>
      </c>
      <c r="N47" s="584">
        <v>0</v>
      </c>
      <c r="O47" s="584">
        <v>0</v>
      </c>
      <c r="P47" s="495">
        <v>0</v>
      </c>
      <c r="Q47" s="379">
        <v>0</v>
      </c>
      <c r="R47" s="494">
        <v>2055</v>
      </c>
      <c r="S47" s="497">
        <v>51.074652777777779</v>
      </c>
    </row>
    <row r="48" spans="1:19">
      <c r="B48" s="484"/>
      <c r="C48" s="503"/>
      <c r="D48" s="504"/>
      <c r="E48" s="504"/>
      <c r="F48" s="505"/>
      <c r="G48" s="481"/>
      <c r="H48" s="494">
        <v>2056</v>
      </c>
      <c r="I48" s="570">
        <v>0</v>
      </c>
      <c r="J48" s="570">
        <v>0</v>
      </c>
      <c r="K48" s="570">
        <v>0</v>
      </c>
      <c r="L48" s="584">
        <v>0</v>
      </c>
      <c r="M48" s="584">
        <v>0</v>
      </c>
      <c r="N48" s="584">
        <v>0</v>
      </c>
      <c r="O48" s="584">
        <v>0</v>
      </c>
      <c r="P48" s="495">
        <v>0</v>
      </c>
      <c r="Q48" s="379">
        <v>0</v>
      </c>
      <c r="R48" s="494">
        <v>2056</v>
      </c>
      <c r="S48" s="497">
        <v>51.21458333333333</v>
      </c>
    </row>
    <row r="49" spans="2:19">
      <c r="B49" s="484"/>
      <c r="C49" s="503"/>
      <c r="D49" s="504"/>
      <c r="E49" s="504"/>
      <c r="F49" s="505"/>
      <c r="G49" s="481"/>
      <c r="H49" s="494">
        <v>2057</v>
      </c>
      <c r="I49" s="570">
        <v>0</v>
      </c>
      <c r="J49" s="570">
        <v>0</v>
      </c>
      <c r="K49" s="570">
        <v>0</v>
      </c>
      <c r="L49" s="584">
        <v>0</v>
      </c>
      <c r="M49" s="584">
        <v>0</v>
      </c>
      <c r="N49" s="584">
        <v>0</v>
      </c>
      <c r="O49" s="584">
        <v>0</v>
      </c>
      <c r="P49" s="495">
        <v>0</v>
      </c>
      <c r="Q49" s="379">
        <v>0</v>
      </c>
      <c r="R49" s="494">
        <v>2057</v>
      </c>
      <c r="S49" s="497">
        <v>51.074652777777779</v>
      </c>
    </row>
    <row r="50" spans="2:19">
      <c r="B50" s="484"/>
      <c r="C50" s="503"/>
      <c r="D50" s="504"/>
      <c r="E50" s="504"/>
      <c r="F50" s="505"/>
      <c r="G50" s="481"/>
      <c r="H50" s="494">
        <v>2058</v>
      </c>
      <c r="I50" s="570">
        <v>0</v>
      </c>
      <c r="J50" s="570">
        <v>0</v>
      </c>
      <c r="K50" s="570">
        <v>0</v>
      </c>
      <c r="L50" s="584">
        <v>0</v>
      </c>
      <c r="M50" s="584">
        <v>0</v>
      </c>
      <c r="N50" s="584">
        <v>0</v>
      </c>
      <c r="O50" s="584">
        <v>0</v>
      </c>
      <c r="P50" s="495">
        <v>0</v>
      </c>
      <c r="Q50" s="379">
        <v>0</v>
      </c>
      <c r="R50" s="494">
        <v>2058</v>
      </c>
      <c r="S50" s="497">
        <v>51.074652777777779</v>
      </c>
    </row>
    <row r="51" spans="2:19">
      <c r="B51" s="484"/>
      <c r="C51" s="503"/>
      <c r="D51" s="504"/>
      <c r="E51" s="504"/>
      <c r="F51" s="505"/>
      <c r="G51" s="481"/>
      <c r="H51" s="494">
        <v>2059</v>
      </c>
      <c r="I51" s="570">
        <v>0</v>
      </c>
      <c r="J51" s="570">
        <v>0</v>
      </c>
      <c r="K51" s="570">
        <v>0</v>
      </c>
      <c r="L51" s="584">
        <v>0</v>
      </c>
      <c r="M51" s="584">
        <v>0</v>
      </c>
      <c r="N51" s="584">
        <v>0</v>
      </c>
      <c r="O51" s="584">
        <v>0</v>
      </c>
      <c r="P51" s="495">
        <v>0</v>
      </c>
      <c r="Q51" s="379">
        <v>0</v>
      </c>
      <c r="R51" s="494">
        <v>2059</v>
      </c>
      <c r="S51" s="497">
        <v>51.074652777777779</v>
      </c>
    </row>
    <row r="52" spans="2:19">
      <c r="B52" s="484"/>
      <c r="C52" s="503"/>
      <c r="D52" s="504"/>
      <c r="E52" s="504"/>
      <c r="F52" s="505"/>
      <c r="G52" s="481"/>
      <c r="H52" s="494">
        <v>2060</v>
      </c>
      <c r="I52" s="570">
        <v>0</v>
      </c>
      <c r="J52" s="570">
        <v>0</v>
      </c>
      <c r="K52" s="570">
        <v>0</v>
      </c>
      <c r="L52" s="584">
        <v>0</v>
      </c>
      <c r="M52" s="584">
        <v>0</v>
      </c>
      <c r="N52" s="584">
        <v>0</v>
      </c>
      <c r="O52" s="584">
        <v>0</v>
      </c>
      <c r="P52" s="495">
        <v>0</v>
      </c>
      <c r="Q52" s="379">
        <v>0</v>
      </c>
      <c r="R52" s="494">
        <v>2060</v>
      </c>
      <c r="S52" s="497">
        <v>51.21458333333333</v>
      </c>
    </row>
    <row r="53" spans="2:19">
      <c r="B53" s="484"/>
      <c r="C53" s="503"/>
      <c r="D53" s="504"/>
      <c r="E53" s="504"/>
      <c r="F53" s="505"/>
      <c r="G53" s="481"/>
      <c r="H53" s="494">
        <v>2061</v>
      </c>
      <c r="I53" s="570">
        <v>1300</v>
      </c>
      <c r="J53" s="570">
        <v>0</v>
      </c>
      <c r="K53" s="570">
        <v>0</v>
      </c>
      <c r="L53" s="584">
        <v>0</v>
      </c>
      <c r="M53" s="584">
        <v>0</v>
      </c>
      <c r="N53" s="584">
        <v>0</v>
      </c>
      <c r="O53" s="584">
        <v>0</v>
      </c>
      <c r="P53" s="495">
        <v>1300</v>
      </c>
      <c r="Q53" s="379">
        <v>1.6872385921682043E-2</v>
      </c>
      <c r="R53" s="494">
        <v>2061</v>
      </c>
      <c r="S53" s="497">
        <v>25.74722222222222</v>
      </c>
    </row>
    <row r="54" spans="2:19">
      <c r="B54" s="484"/>
      <c r="C54" s="503"/>
      <c r="D54" s="504"/>
      <c r="E54" s="504"/>
      <c r="F54" s="505"/>
      <c r="G54" s="481"/>
      <c r="H54" s="494"/>
      <c r="I54" s="570"/>
      <c r="J54" s="570"/>
      <c r="K54" s="570"/>
      <c r="L54" s="584"/>
      <c r="M54" s="584"/>
      <c r="N54" s="584"/>
      <c r="O54" s="584"/>
      <c r="P54" s="495"/>
      <c r="Q54" s="379"/>
      <c r="R54" s="494"/>
      <c r="S54" s="497"/>
    </row>
    <row r="55" spans="2:19">
      <c r="B55" s="484"/>
      <c r="C55" s="503"/>
      <c r="D55" s="504"/>
      <c r="E55" s="504"/>
      <c r="F55" s="505"/>
      <c r="G55" s="481"/>
      <c r="H55" s="494"/>
      <c r="I55" s="570"/>
      <c r="J55" s="570"/>
      <c r="K55" s="570"/>
      <c r="L55" s="584"/>
      <c r="M55" s="584"/>
      <c r="N55" s="584"/>
      <c r="O55" s="584"/>
      <c r="P55" s="495"/>
      <c r="Q55" s="379"/>
      <c r="R55" s="494"/>
      <c r="S55" s="497"/>
    </row>
    <row r="56" spans="2:19">
      <c r="B56" s="534"/>
      <c r="C56" s="535"/>
      <c r="D56" s="536"/>
      <c r="E56" s="536"/>
      <c r="F56" s="537"/>
      <c r="G56" s="481"/>
      <c r="H56" s="538"/>
      <c r="I56" s="539"/>
      <c r="J56" s="539"/>
      <c r="K56" s="539"/>
      <c r="L56" s="539"/>
      <c r="M56" s="539"/>
      <c r="N56" s="539"/>
      <c r="O56" s="539"/>
      <c r="P56" s="612">
        <v>77048.972565843273</v>
      </c>
      <c r="Q56" s="613">
        <v>1</v>
      </c>
      <c r="R56" s="538"/>
      <c r="S56" s="614">
        <v>37997.139807298649</v>
      </c>
    </row>
    <row r="57" spans="2:19">
      <c r="B57" s="580" t="s">
        <v>362</v>
      </c>
      <c r="G57" s="481"/>
      <c r="H57" s="504"/>
      <c r="I57" s="447"/>
      <c r="J57" s="540"/>
      <c r="K57" s="541"/>
      <c r="L57" s="541"/>
      <c r="M57" s="541"/>
      <c r="N57" s="541"/>
      <c r="O57" s="541"/>
      <c r="P57" s="541"/>
    </row>
    <row r="58" spans="2:19">
      <c r="B58" s="580" t="s">
        <v>363</v>
      </c>
      <c r="C58" s="449"/>
      <c r="G58" s="481"/>
      <c r="H58" s="504" t="s">
        <v>371</v>
      </c>
    </row>
    <row r="59" spans="2:19">
      <c r="B59" s="581" t="s">
        <v>364</v>
      </c>
      <c r="C59" s="542"/>
      <c r="H59" s="504" t="s">
        <v>339</v>
      </c>
      <c r="I59" s="448"/>
      <c r="J59" s="449"/>
      <c r="L59" s="448"/>
      <c r="M59" s="448"/>
      <c r="N59" s="448"/>
      <c r="O59" s="448"/>
      <c r="P59" s="543"/>
    </row>
    <row r="60" spans="2:19">
      <c r="B60" s="582" t="s">
        <v>96</v>
      </c>
      <c r="E60" s="544"/>
      <c r="I60" s="448"/>
      <c r="K60" s="545"/>
      <c r="L60" s="545"/>
      <c r="M60" s="545"/>
      <c r="N60" s="545"/>
      <c r="O60" s="545"/>
      <c r="P60" s="545"/>
    </row>
    <row r="61" spans="2:19">
      <c r="H61" s="546"/>
      <c r="I61" s="547"/>
      <c r="J61" s="546"/>
      <c r="P61" s="548"/>
      <c r="R61" s="549"/>
    </row>
    <row r="62" spans="2:19" ht="12.75" customHeight="1">
      <c r="H62" s="546"/>
      <c r="I62" s="547"/>
      <c r="J62" s="546"/>
    </row>
    <row r="63" spans="2:19" ht="12.75" customHeight="1">
      <c r="B63" s="448"/>
      <c r="D63" s="448"/>
      <c r="E63" s="448"/>
      <c r="G63" s="448"/>
      <c r="H63" s="546"/>
      <c r="I63" s="547"/>
      <c r="J63" s="546"/>
    </row>
    <row r="64" spans="2:19" ht="12.75" customHeight="1">
      <c r="B64" s="448"/>
      <c r="G64" s="448"/>
      <c r="H64" s="550"/>
      <c r="I64" s="547"/>
      <c r="J64" s="546"/>
    </row>
    <row r="65" spans="3:17" ht="12.75" customHeight="1">
      <c r="C65" s="551"/>
      <c r="G65" s="551"/>
      <c r="H65" s="550"/>
      <c r="I65" s="547"/>
      <c r="J65" s="546"/>
    </row>
    <row r="66" spans="3:17" ht="12.75" customHeight="1">
      <c r="C66" s="551"/>
      <c r="G66" s="551"/>
      <c r="H66" s="546"/>
      <c r="I66" s="547"/>
      <c r="J66" s="546"/>
    </row>
    <row r="67" spans="3:17" ht="12.75" customHeight="1">
      <c r="C67" s="551"/>
      <c r="G67" s="551"/>
      <c r="H67" s="546"/>
      <c r="I67" s="547"/>
      <c r="J67" s="546"/>
    </row>
    <row r="68" spans="3:17" ht="12.75" customHeight="1">
      <c r="C68" s="551"/>
      <c r="G68" s="551"/>
      <c r="H68" s="552"/>
      <c r="I68" s="547"/>
      <c r="J68" s="546"/>
    </row>
    <row r="69" spans="3:17" ht="12.75" customHeight="1">
      <c r="C69" s="551"/>
      <c r="G69" s="551"/>
      <c r="H69" s="546"/>
      <c r="I69" s="547"/>
      <c r="J69" s="546"/>
    </row>
    <row r="70" spans="3:17" ht="12.75" customHeight="1">
      <c r="C70" s="551"/>
      <c r="G70" s="551"/>
      <c r="H70" s="546"/>
      <c r="I70" s="547"/>
      <c r="J70" s="546"/>
    </row>
    <row r="71" spans="3:17" ht="12.75" customHeight="1">
      <c r="C71" s="551"/>
      <c r="G71" s="552"/>
      <c r="H71" s="546"/>
      <c r="I71" s="547"/>
      <c r="J71" s="546"/>
    </row>
    <row r="72" spans="3:17" ht="12.75" customHeight="1">
      <c r="C72" s="551"/>
      <c r="G72" s="552"/>
      <c r="H72" s="546"/>
      <c r="I72" s="547"/>
      <c r="J72" s="546"/>
    </row>
    <row r="73" spans="3:17" ht="12.75" customHeight="1">
      <c r="C73" s="551"/>
      <c r="G73" s="551"/>
      <c r="H73" s="546"/>
      <c r="I73" s="547"/>
      <c r="J73" s="546"/>
    </row>
    <row r="74" spans="3:17" ht="12.75" customHeight="1">
      <c r="C74" s="551"/>
      <c r="G74" s="551"/>
      <c r="H74" s="546"/>
      <c r="I74" s="547"/>
      <c r="J74" s="546"/>
    </row>
    <row r="75" spans="3:17" ht="12.75" customHeight="1">
      <c r="C75" s="551"/>
      <c r="G75" s="551"/>
      <c r="H75" s="546"/>
      <c r="I75" s="547"/>
      <c r="J75" s="546"/>
      <c r="K75" s="553"/>
      <c r="L75" s="553"/>
      <c r="M75" s="553"/>
      <c r="N75" s="553"/>
      <c r="O75" s="553"/>
      <c r="P75" s="553"/>
      <c r="Q75" s="546"/>
    </row>
    <row r="76" spans="3:17" ht="12.75" customHeight="1">
      <c r="C76" s="551"/>
      <c r="G76" s="551"/>
      <c r="H76" s="448"/>
      <c r="I76" s="547"/>
      <c r="J76" s="546"/>
      <c r="K76" s="546"/>
      <c r="L76" s="546"/>
      <c r="M76" s="546"/>
      <c r="N76" s="546"/>
      <c r="O76" s="546"/>
      <c r="P76" s="546"/>
      <c r="Q76" s="546"/>
    </row>
    <row r="77" spans="3:17" ht="12.75" customHeight="1">
      <c r="C77" s="551"/>
      <c r="G77" s="551"/>
      <c r="H77" s="448"/>
      <c r="I77" s="547"/>
      <c r="J77" s="546"/>
      <c r="K77" s="546"/>
      <c r="L77" s="546"/>
      <c r="M77" s="546"/>
      <c r="N77" s="546"/>
      <c r="O77" s="546"/>
      <c r="P77" s="546"/>
      <c r="Q77" s="546"/>
    </row>
    <row r="78" spans="3:17" ht="12.75" customHeight="1">
      <c r="C78" s="551"/>
      <c r="G78" s="551"/>
      <c r="H78" s="448"/>
      <c r="I78" s="547"/>
      <c r="J78" s="546"/>
      <c r="K78" s="546"/>
      <c r="L78" s="546"/>
      <c r="M78" s="546"/>
      <c r="N78" s="546"/>
      <c r="O78" s="546"/>
      <c r="P78" s="546"/>
      <c r="Q78" s="546"/>
    </row>
    <row r="79" spans="3:17" ht="12.75" customHeight="1">
      <c r="C79" s="551"/>
      <c r="G79" s="551"/>
      <c r="H79" s="448"/>
      <c r="I79" s="547"/>
      <c r="J79" s="546"/>
      <c r="K79" s="546"/>
      <c r="L79" s="546"/>
      <c r="M79" s="546"/>
      <c r="N79" s="546"/>
      <c r="O79" s="546"/>
      <c r="P79" s="546"/>
      <c r="Q79" s="546"/>
    </row>
    <row r="80" spans="3:17" ht="12.75" customHeight="1">
      <c r="C80" s="551"/>
      <c r="G80" s="448"/>
      <c r="H80" s="448"/>
      <c r="I80" s="547"/>
      <c r="J80" s="546"/>
      <c r="K80" s="546"/>
      <c r="L80" s="546"/>
      <c r="M80" s="546"/>
      <c r="N80" s="546"/>
      <c r="O80" s="546"/>
      <c r="P80" s="546"/>
      <c r="Q80" s="546"/>
    </row>
    <row r="81" spans="2:17" ht="12.75" customHeight="1">
      <c r="C81" s="551"/>
      <c r="G81" s="448"/>
    </row>
    <row r="82" spans="2:17" ht="12.75" customHeight="1">
      <c r="C82" s="551"/>
      <c r="G82" s="448"/>
      <c r="H82" s="546"/>
      <c r="I82" s="547"/>
      <c r="J82" s="546"/>
    </row>
    <row r="83" spans="2:17" ht="12.75" customHeight="1">
      <c r="C83" s="551"/>
      <c r="G83" s="448"/>
      <c r="H83" s="546"/>
      <c r="I83" s="547"/>
      <c r="J83" s="546"/>
    </row>
    <row r="84" spans="2:17" ht="12.75" customHeight="1">
      <c r="C84" s="551"/>
      <c r="G84" s="448"/>
      <c r="H84" s="546"/>
      <c r="I84" s="547"/>
      <c r="J84" s="546"/>
    </row>
    <row r="85" spans="2:17" ht="12.75" customHeight="1">
      <c r="H85" s="546"/>
      <c r="I85" s="547"/>
      <c r="J85" s="546"/>
    </row>
    <row r="86" spans="2:17" ht="12.75" customHeight="1">
      <c r="C86" s="551"/>
      <c r="G86" s="551"/>
      <c r="H86" s="546"/>
      <c r="I86" s="547"/>
      <c r="J86" s="546"/>
    </row>
    <row r="87" spans="2:17" ht="12.75" customHeight="1">
      <c r="C87" s="551"/>
      <c r="G87" s="551"/>
      <c r="H87" s="448"/>
      <c r="I87" s="554"/>
      <c r="K87" s="543"/>
      <c r="L87" s="543"/>
      <c r="M87" s="543"/>
      <c r="N87" s="543"/>
      <c r="O87" s="543"/>
      <c r="P87" s="543"/>
      <c r="Q87" s="555"/>
    </row>
    <row r="88" spans="2:17" ht="12.75" customHeight="1">
      <c r="C88" s="551"/>
      <c r="G88" s="551"/>
      <c r="H88" s="448"/>
      <c r="I88" s="554"/>
      <c r="K88" s="545"/>
      <c r="L88" s="545"/>
      <c r="M88" s="545"/>
      <c r="N88" s="545"/>
      <c r="O88" s="545"/>
      <c r="P88" s="545"/>
    </row>
    <row r="89" spans="2:17" ht="12.75" customHeight="1">
      <c r="C89" s="551"/>
      <c r="G89" s="551"/>
      <c r="H89" s="546"/>
      <c r="I89" s="547"/>
      <c r="J89" s="546"/>
    </row>
    <row r="90" spans="2:17" ht="12.75" customHeight="1">
      <c r="C90" s="551"/>
      <c r="G90" s="551"/>
      <c r="H90" s="546"/>
      <c r="I90" s="547"/>
      <c r="J90" s="546"/>
    </row>
    <row r="91" spans="2:17" ht="12.75" customHeight="1">
      <c r="B91" s="448"/>
      <c r="G91" s="448"/>
      <c r="H91" s="546"/>
      <c r="I91" s="547"/>
      <c r="J91" s="546"/>
    </row>
    <row r="92" spans="2:17" ht="12.75" customHeight="1">
      <c r="B92" s="448"/>
      <c r="G92" s="448"/>
      <c r="H92" s="546"/>
      <c r="I92" s="547"/>
      <c r="J92" s="546"/>
    </row>
    <row r="93" spans="2:17" ht="12.75" customHeight="1">
      <c r="B93" s="442"/>
      <c r="C93" s="551"/>
      <c r="G93" s="551"/>
      <c r="H93" s="546"/>
      <c r="I93" s="547"/>
      <c r="J93" s="546"/>
    </row>
    <row r="94" spans="2:17" ht="12.75" customHeight="1">
      <c r="B94" s="442"/>
      <c r="C94" s="551"/>
      <c r="G94" s="551"/>
      <c r="H94" s="546"/>
      <c r="I94" s="547"/>
      <c r="J94" s="546"/>
    </row>
    <row r="95" spans="2:17" ht="12.75" customHeight="1">
      <c r="B95" s="442"/>
      <c r="C95" s="551"/>
      <c r="G95" s="551"/>
    </row>
    <row r="96" spans="2:17" ht="12.75" customHeight="1">
      <c r="B96" s="442"/>
      <c r="C96" s="551"/>
      <c r="G96" s="551"/>
    </row>
    <row r="97" spans="2:7" ht="12.75" customHeight="1">
      <c r="C97" s="551"/>
      <c r="G97" s="551"/>
    </row>
    <row r="98" spans="2:7" ht="12.75" customHeight="1">
      <c r="B98" s="442"/>
      <c r="C98" s="551"/>
      <c r="G98" s="551"/>
    </row>
  </sheetData>
  <sheetProtection password="CBEE" sheet="1" objects="1" scenarios="1"/>
  <mergeCells count="3">
    <mergeCell ref="R12:S12"/>
    <mergeCell ref="B7:S7"/>
    <mergeCell ref="B8:S8"/>
  </mergeCells>
  <phoneticPr fontId="0" type="noConversion"/>
  <printOptions horizontalCentered="1" verticalCentered="1"/>
  <pageMargins left="0.39370078740157483" right="0.39370078740157483" top="0.39370078740157483" bottom="0.39370078740157483" header="0" footer="0"/>
  <pageSetup paperSize="9" scale="60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439" r:id="rId4" name="Drop Down 295">
              <controlPr defaultSize="0" print="0" autoLine="0" autoPict="0">
                <anchor>
                  <from>
                    <xdr:col>0</xdr:col>
                    <xdr:colOff>9525</xdr:colOff>
                    <xdr:row>0</xdr:row>
                    <xdr:rowOff>9525</xdr:rowOff>
                  </from>
                  <to>
                    <xdr:col>0</xdr:col>
                    <xdr:colOff>19050</xdr:colOff>
                    <xdr:row>0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tabColor rgb="FFB48C41"/>
    <pageSetUpPr fitToPage="1"/>
  </sheetPr>
  <dimension ref="A1:R59"/>
  <sheetViews>
    <sheetView showGridLines="0" zoomScale="80" zoomScaleNormal="80" zoomScaleSheetLayoutView="85" workbookViewId="0">
      <selection activeCell="U24" sqref="U24"/>
    </sheetView>
  </sheetViews>
  <sheetFormatPr baseColWidth="10" defaultColWidth="9.140625" defaultRowHeight="12.75"/>
  <cols>
    <col min="1" max="2" width="9.140625" style="559" customWidth="1"/>
    <col min="3" max="3" width="26" style="559" bestFit="1" customWidth="1"/>
    <col min="4" max="4" width="15" style="559" bestFit="1" customWidth="1"/>
    <col min="5" max="16384" width="9.140625" style="559"/>
  </cols>
  <sheetData>
    <row r="1" spans="1:18">
      <c r="A1" s="558">
        <v>0</v>
      </c>
      <c r="B1" s="558"/>
      <c r="C1" s="558"/>
      <c r="D1" s="558"/>
    </row>
    <row r="2" spans="1:18">
      <c r="A2" s="558"/>
      <c r="B2" s="558"/>
      <c r="C2" s="558"/>
      <c r="D2" s="558"/>
    </row>
    <row r="3" spans="1:18">
      <c r="A3" s="558"/>
      <c r="B3" s="558"/>
      <c r="C3" s="558"/>
      <c r="D3" s="558"/>
    </row>
    <row r="4" spans="1:18">
      <c r="A4" s="558"/>
      <c r="B4" s="558"/>
      <c r="D4" s="558"/>
    </row>
    <row r="5" spans="1:18">
      <c r="A5" s="558"/>
      <c r="B5" s="558"/>
      <c r="C5" s="558"/>
      <c r="D5" s="558"/>
    </row>
    <row r="6" spans="1:18" ht="26.25">
      <c r="A6" s="558"/>
      <c r="C6" s="560"/>
      <c r="D6" s="560"/>
      <c r="E6" s="561"/>
      <c r="F6" s="561"/>
      <c r="G6" s="561"/>
      <c r="H6" s="561"/>
      <c r="I6" s="561"/>
      <c r="J6" s="561"/>
      <c r="K6" s="561"/>
      <c r="L6" s="561"/>
      <c r="M6" s="561"/>
      <c r="N6" s="561"/>
      <c r="O6" s="561"/>
      <c r="P6" s="561"/>
      <c r="Q6" s="561"/>
      <c r="R6" s="561"/>
    </row>
    <row r="7" spans="1:18" ht="26.25">
      <c r="A7" s="562" t="s">
        <v>379</v>
      </c>
      <c r="B7" s="563"/>
      <c r="C7" s="564"/>
      <c r="D7" s="564"/>
      <c r="E7" s="563"/>
      <c r="F7" s="563"/>
      <c r="G7" s="563"/>
      <c r="H7" s="563"/>
      <c r="I7" s="563"/>
      <c r="J7" s="563"/>
      <c r="K7" s="563"/>
      <c r="L7" s="563"/>
      <c r="M7" s="563"/>
      <c r="N7" s="563"/>
      <c r="O7" s="563"/>
      <c r="P7" s="563"/>
      <c r="Q7" s="563"/>
      <c r="R7" s="563"/>
    </row>
    <row r="12" spans="1:18">
      <c r="D12" s="565"/>
      <c r="E12" s="566"/>
    </row>
    <row r="13" spans="1:18">
      <c r="D13" s="567"/>
      <c r="E13" s="566"/>
    </row>
    <row r="14" spans="1:18">
      <c r="D14" s="567"/>
      <c r="E14" s="566"/>
    </row>
    <row r="15" spans="1:18">
      <c r="D15" s="567"/>
      <c r="E15" s="566"/>
    </row>
    <row r="16" spans="1:18">
      <c r="D16" s="567"/>
      <c r="E16" s="566"/>
    </row>
    <row r="17" spans="3:5">
      <c r="D17" s="567"/>
      <c r="E17" s="566"/>
    </row>
    <row r="18" spans="3:5">
      <c r="D18" s="567"/>
      <c r="E18" s="566"/>
    </row>
    <row r="19" spans="3:5">
      <c r="D19" s="567"/>
      <c r="E19" s="566"/>
    </row>
    <row r="20" spans="3:5">
      <c r="D20" s="567"/>
      <c r="E20" s="566"/>
    </row>
    <row r="21" spans="3:5">
      <c r="D21" s="567"/>
      <c r="E21" s="566"/>
    </row>
    <row r="22" spans="3:5">
      <c r="D22" s="567"/>
      <c r="E22" s="566"/>
    </row>
    <row r="23" spans="3:5">
      <c r="D23" s="567"/>
      <c r="E23" s="566"/>
    </row>
    <row r="25" spans="3:5">
      <c r="D25" s="567"/>
    </row>
    <row r="26" spans="3:5">
      <c r="C26" s="568"/>
    </row>
    <row r="58" spans="1:1">
      <c r="A58" s="559" t="s">
        <v>341</v>
      </c>
    </row>
    <row r="59" spans="1:1">
      <c r="A59" s="569" t="s">
        <v>259</v>
      </c>
    </row>
  </sheetData>
  <sheetProtection password="CBEE" sheet="1" objects="1" scenarios="1"/>
  <pageMargins left="0.7" right="0.7" top="0.75" bottom="0.75" header="0.3" footer="0.3"/>
  <pageSetup scale="66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859521" r:id="rId4" name="Drop Down 1">
              <controlPr defaultSize="0" print="0" autoLine="0" autoPict="0">
                <anchor>
                  <from>
                    <xdr:col>0</xdr:col>
                    <xdr:colOff>9525</xdr:colOff>
                    <xdr:row>0</xdr:row>
                    <xdr:rowOff>9525</xdr:rowOff>
                  </from>
                  <to>
                    <xdr:col>0</xdr:col>
                    <xdr:colOff>19050</xdr:colOff>
                    <xdr:row>0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tabColor theme="4"/>
    <pageSetUpPr fitToPage="1"/>
  </sheetPr>
  <dimension ref="A1:AX209"/>
  <sheetViews>
    <sheetView view="pageLayout" topLeftCell="B85" zoomScaleNormal="100" zoomScaleSheetLayoutView="100" workbookViewId="0">
      <selection activeCell="E102" sqref="E102"/>
    </sheetView>
  </sheetViews>
  <sheetFormatPr baseColWidth="10" defaultRowHeight="12.75"/>
  <cols>
    <col min="1" max="3" width="11.42578125" style="29"/>
    <col min="4" max="4" width="34.28515625" style="27" customWidth="1"/>
    <col min="5" max="5" width="23.85546875" style="27" customWidth="1"/>
    <col min="6" max="6" width="23.42578125" style="28" customWidth="1"/>
    <col min="7" max="8" width="17.42578125" style="27" customWidth="1"/>
    <col min="9" max="9" width="17.42578125" style="28" customWidth="1"/>
    <col min="10" max="10" width="16.5703125" style="27" bestFit="1" customWidth="1"/>
    <col min="11" max="11" width="13.42578125" style="28" customWidth="1"/>
    <col min="12" max="12" width="15.85546875" style="27" customWidth="1"/>
    <col min="13" max="13" width="15.28515625" style="29" bestFit="1" customWidth="1"/>
    <col min="14" max="14" width="14.42578125" style="26" customWidth="1"/>
    <col min="15" max="15" width="14.42578125" style="28" customWidth="1"/>
    <col min="16" max="16" width="15.5703125" style="29" customWidth="1"/>
    <col min="17" max="17" width="15.5703125" style="28" customWidth="1"/>
    <col min="18" max="18" width="25.85546875" style="29" customWidth="1"/>
    <col min="19" max="19" width="25.85546875" style="28" customWidth="1"/>
    <col min="20" max="20" width="17" style="27" bestFit="1" customWidth="1"/>
    <col min="21" max="21" width="17" style="28" customWidth="1"/>
    <col min="22" max="22" width="16.28515625" style="27" customWidth="1"/>
    <col min="23" max="23" width="16.28515625" style="29" bestFit="1" customWidth="1"/>
    <col min="24" max="16384" width="11.42578125" style="29"/>
  </cols>
  <sheetData>
    <row r="1" spans="1:50">
      <c r="A1" s="22" t="s">
        <v>158</v>
      </c>
      <c r="B1" s="23"/>
      <c r="C1" s="24"/>
      <c r="D1" s="24"/>
      <c r="E1" s="25"/>
      <c r="F1" s="26" t="s">
        <v>115</v>
      </c>
      <c r="G1" s="26"/>
      <c r="H1" s="26"/>
      <c r="I1" s="27"/>
      <c r="L1" s="28" t="str">
        <f>INDEX(D189:E189,1,'Title Data (HIDE)'!$O$1)</f>
        <v>Saldo por denominación</v>
      </c>
      <c r="M1" s="28"/>
      <c r="N1" s="27" t="s">
        <v>201</v>
      </c>
      <c r="O1" s="29">
        <v>2</v>
      </c>
      <c r="P1" s="26"/>
      <c r="T1" s="29"/>
      <c r="W1" s="28"/>
      <c r="X1" s="27"/>
    </row>
    <row r="2" spans="1:50">
      <c r="A2" s="30"/>
      <c r="B2" s="31"/>
      <c r="C2" s="31"/>
      <c r="D2" s="32" t="s">
        <v>374</v>
      </c>
      <c r="E2" s="33" t="s">
        <v>376</v>
      </c>
      <c r="F2" s="26" t="s">
        <v>176</v>
      </c>
      <c r="G2" s="26"/>
      <c r="H2" s="26"/>
      <c r="I2" s="32" t="s">
        <v>114</v>
      </c>
      <c r="J2" s="32"/>
      <c r="L2" s="28" t="str">
        <f>INDEX(D188:E188,1,'Title Data (HIDE)'!$O$1)</f>
        <v>Saldo por tipo de deuda</v>
      </c>
      <c r="M2" s="28"/>
      <c r="N2" s="27"/>
      <c r="O2" s="27"/>
      <c r="P2" s="27"/>
      <c r="Q2" s="34"/>
      <c r="T2" s="28"/>
      <c r="U2" s="35"/>
      <c r="W2" s="27"/>
      <c r="X2" s="28"/>
      <c r="Y2" s="27"/>
      <c r="AB2" s="27"/>
      <c r="AC2" s="27"/>
      <c r="AD2" s="27"/>
      <c r="AE2" s="35"/>
      <c r="AF2" s="35"/>
      <c r="AG2" s="27"/>
      <c r="AH2" s="35"/>
      <c r="AI2" s="35"/>
      <c r="AJ2" s="35"/>
      <c r="AK2" s="27"/>
      <c r="AL2" s="27"/>
      <c r="AM2" s="27"/>
      <c r="AN2" s="27"/>
      <c r="AO2" s="27"/>
      <c r="AP2" s="27"/>
      <c r="AQ2" s="27"/>
    </row>
    <row r="3" spans="1:50">
      <c r="A3" s="30"/>
      <c r="B3" s="31"/>
      <c r="C3" s="31"/>
      <c r="D3" s="32" t="s">
        <v>163</v>
      </c>
      <c r="E3" s="150" t="s">
        <v>168</v>
      </c>
      <c r="G3" s="28"/>
      <c r="H3" s="28"/>
      <c r="I3" s="32" t="str">
        <f>'Resumen Interna'!B13</f>
        <v>Composición por fuente</v>
      </c>
      <c r="J3" s="32"/>
      <c r="K3" s="36"/>
      <c r="L3" s="37" t="str">
        <f>INDEX(D187:E187,1,'Title Data (HIDE)'!$O$1)</f>
        <v>Saldo por fuente</v>
      </c>
      <c r="M3" s="28"/>
      <c r="N3" s="38"/>
      <c r="O3" s="38"/>
      <c r="P3" s="27"/>
      <c r="Q3" s="34"/>
      <c r="T3" s="28"/>
      <c r="U3" s="35"/>
      <c r="W3" s="39"/>
      <c r="X3" s="40"/>
      <c r="Y3" s="27"/>
      <c r="AB3" s="27"/>
      <c r="AC3" s="27"/>
      <c r="AD3" s="27"/>
      <c r="AE3" s="35"/>
      <c r="AF3" s="35"/>
      <c r="AG3" s="27"/>
      <c r="AH3" s="35"/>
      <c r="AI3" s="35"/>
      <c r="AJ3" s="35"/>
      <c r="AK3" s="27"/>
      <c r="AL3" s="27"/>
      <c r="AM3" s="27"/>
      <c r="AN3" s="27"/>
      <c r="AO3" s="27"/>
      <c r="AP3" s="27"/>
      <c r="AQ3" s="27"/>
    </row>
    <row r="4" spans="1:50">
      <c r="A4" s="30"/>
      <c r="B4" s="31"/>
      <c r="C4" s="31"/>
      <c r="D4" s="32" t="s">
        <v>160</v>
      </c>
      <c r="E4" s="33" t="s">
        <v>159</v>
      </c>
      <c r="G4" s="28"/>
      <c r="H4" s="28"/>
      <c r="I4" s="32" t="str">
        <f>INDEX('Title Data (HIDE)'!D92:E92,1,'Title Data (HIDE)'!$O$1)</f>
        <v>TES largo plazo (2)</v>
      </c>
      <c r="J4" s="32" t="s">
        <v>27</v>
      </c>
      <c r="K4" s="36">
        <f>'Resumen Interna'!C16+'Resumen Interna'!C15</f>
        <v>491824449.96354818</v>
      </c>
      <c r="L4" s="41">
        <f>'Resumen Interna'!D16+'Resumen Interna'!D15</f>
        <v>0.8946652443028229</v>
      </c>
      <c r="M4" s="28"/>
      <c r="N4" s="27"/>
      <c r="O4" s="27"/>
      <c r="P4" s="27"/>
      <c r="Q4" s="27"/>
      <c r="T4" s="28"/>
      <c r="U4" s="27"/>
      <c r="W4" s="27"/>
      <c r="X4" s="28"/>
      <c r="Y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</row>
    <row r="5" spans="1:50">
      <c r="A5" s="30"/>
      <c r="B5" s="31"/>
      <c r="C5" s="31"/>
      <c r="D5" s="32" t="s">
        <v>161</v>
      </c>
      <c r="E5" s="33" t="s">
        <v>162</v>
      </c>
      <c r="G5" s="28"/>
      <c r="H5" s="28"/>
      <c r="I5" s="32" t="str">
        <f>INDEX('Title Data (HIDE)'!D93:E93,1,'Title Data (HIDE)'!$O$1)</f>
        <v>Bonos Fogafin</v>
      </c>
      <c r="J5" s="32" t="s">
        <v>325</v>
      </c>
      <c r="K5" s="36"/>
      <c r="L5" s="41"/>
      <c r="M5" s="28"/>
      <c r="N5" s="27"/>
      <c r="O5" s="27"/>
      <c r="P5" s="27"/>
      <c r="Q5" s="27"/>
      <c r="T5" s="29"/>
      <c r="W5" s="27"/>
      <c r="X5" s="27"/>
      <c r="AB5" s="27"/>
      <c r="AC5" s="27"/>
      <c r="AH5" s="27"/>
      <c r="AI5" s="27"/>
      <c r="AJ5" s="27"/>
      <c r="AK5" s="27"/>
      <c r="AL5" s="27"/>
      <c r="AM5" s="27"/>
      <c r="AN5" s="27"/>
      <c r="AO5" s="27"/>
      <c r="AP5" s="27"/>
      <c r="AQ5" s="27"/>
    </row>
    <row r="6" spans="1:50">
      <c r="A6" s="30"/>
      <c r="B6" s="31"/>
      <c r="C6" s="31"/>
      <c r="D6" s="32" t="s">
        <v>172</v>
      </c>
      <c r="E6" s="33" t="s">
        <v>173</v>
      </c>
      <c r="F6" s="29"/>
      <c r="G6" s="29"/>
      <c r="H6" s="29"/>
      <c r="I6" s="32" t="str">
        <f>INDEX('Title Data (HIDE)'!D95:E95,1,'Title Data (HIDE)'!$O$1)</f>
        <v>TRD (3)</v>
      </c>
      <c r="J6" s="32" t="str">
        <f>IF(ISERROR(LEFT(I6,FIND("(",I6,1)-1)),I6,LEFT(I6,FIND("(",I6,1)-1))</f>
        <v xml:space="preserve">TRD </v>
      </c>
      <c r="K6" s="36"/>
      <c r="L6" s="41"/>
      <c r="M6" s="28"/>
      <c r="N6" s="27"/>
      <c r="O6" s="27"/>
      <c r="P6" s="27"/>
      <c r="Q6" s="27"/>
      <c r="T6" s="29"/>
      <c r="W6" s="27"/>
      <c r="X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42"/>
      <c r="AK6" s="43"/>
      <c r="AL6" s="42"/>
      <c r="AM6" s="42"/>
      <c r="AN6" s="42"/>
      <c r="AO6" s="43"/>
      <c r="AP6" s="27"/>
      <c r="AQ6" s="27"/>
      <c r="AR6" s="32"/>
      <c r="AS6" s="32"/>
      <c r="AT6" s="32"/>
      <c r="AU6" s="32"/>
      <c r="AV6" s="32"/>
      <c r="AW6" s="32"/>
      <c r="AX6" s="32"/>
    </row>
    <row r="7" spans="1:50">
      <c r="A7" s="30"/>
      <c r="B7" s="31"/>
      <c r="C7" s="31"/>
      <c r="D7" s="32" t="s">
        <v>164</v>
      </c>
      <c r="E7" s="33" t="s">
        <v>165</v>
      </c>
      <c r="F7" s="29"/>
      <c r="G7" s="29"/>
      <c r="H7" s="29"/>
      <c r="I7" s="32" t="str">
        <f>INDEX('Title Data (HIDE)'!D98:E98,1,'Title Data (HIDE)'!$O$1)</f>
        <v>Bonos Agrarios (3)</v>
      </c>
      <c r="J7" s="32" t="str">
        <f>IF(ISERROR(LEFT(I8,FIND("(",I8,1)-1)),I8,LEFT(I8,FIND("(",I8,1)-1))</f>
        <v xml:space="preserve">Pagarés de Tesorería </v>
      </c>
      <c r="K7" s="36">
        <f>'Resumen Interna'!C21</f>
        <v>57967.567341000002</v>
      </c>
      <c r="L7" s="41">
        <f>'Resumen Interna'!D21</f>
        <v>1.0544731519675332E-4</v>
      </c>
      <c r="M7" s="28"/>
      <c r="N7" s="44"/>
      <c r="O7" s="45"/>
      <c r="P7" s="45"/>
      <c r="Q7" s="44"/>
      <c r="T7" s="29"/>
      <c r="W7" s="39"/>
      <c r="X7" s="27"/>
      <c r="Z7" s="42"/>
      <c r="AA7" s="42"/>
      <c r="AB7" s="42"/>
      <c r="AC7" s="42"/>
      <c r="AD7" s="42"/>
      <c r="AE7" s="42"/>
      <c r="AF7" s="42"/>
      <c r="AG7" s="42"/>
      <c r="AH7" s="44"/>
      <c r="AI7" s="27"/>
      <c r="AJ7" s="39"/>
      <c r="AK7" s="39"/>
      <c r="AL7" s="42"/>
      <c r="AM7" s="42"/>
      <c r="AN7" s="42"/>
      <c r="AO7" s="43"/>
      <c r="AP7" s="27"/>
      <c r="AQ7" s="27"/>
    </row>
    <row r="8" spans="1:50">
      <c r="A8" s="30"/>
      <c r="B8" s="31"/>
      <c r="C8" s="31"/>
      <c r="D8" s="32" t="s">
        <v>140</v>
      </c>
      <c r="E8" s="33" t="s">
        <v>156</v>
      </c>
      <c r="F8" s="29"/>
      <c r="G8" s="29"/>
      <c r="H8" s="29"/>
      <c r="I8" s="32" t="str">
        <f>INDEX('Title Data (HIDE)'!D102:E102,1,'Title Data (HIDE)'!$O$1)</f>
        <v>Pagarés de Tesorería (6)</v>
      </c>
      <c r="J8" s="32" t="str">
        <f>IF(ISERROR(LEFT(I9,FIND("(",I9,1)-1)),I9,LEFT(I9,FIND("(",I9,1)-1))</f>
        <v>Otros*</v>
      </c>
      <c r="K8" s="48">
        <f>SUM(K14:K18)</f>
        <v>760.98202199999992</v>
      </c>
      <c r="L8" s="41">
        <f>'Resumen Interna'!D20</f>
        <v>0</v>
      </c>
      <c r="M8" s="28"/>
      <c r="N8" s="46"/>
      <c r="O8" s="46"/>
      <c r="P8" s="46"/>
      <c r="Q8" s="46"/>
      <c r="T8" s="29"/>
      <c r="W8" s="39"/>
      <c r="X8" s="27"/>
      <c r="Z8" s="42"/>
      <c r="AA8" s="42"/>
      <c r="AB8" s="42"/>
      <c r="AC8" s="42"/>
      <c r="AD8" s="42"/>
      <c r="AE8" s="42"/>
      <c r="AF8" s="42"/>
      <c r="AG8" s="42"/>
      <c r="AH8" s="44"/>
      <c r="AI8" s="27"/>
      <c r="AJ8" s="39"/>
      <c r="AK8" s="39"/>
      <c r="AL8" s="42"/>
      <c r="AM8" s="42"/>
      <c r="AN8" s="42"/>
      <c r="AO8" s="43"/>
      <c r="AP8" s="27"/>
      <c r="AQ8" s="27"/>
      <c r="AW8" s="47"/>
      <c r="AX8" s="47"/>
    </row>
    <row r="9" spans="1:50">
      <c r="A9" s="30"/>
      <c r="B9" s="31"/>
      <c r="C9" s="31"/>
      <c r="D9" s="32" t="s">
        <v>141</v>
      </c>
      <c r="E9" s="33" t="s">
        <v>279</v>
      </c>
      <c r="F9" s="29"/>
      <c r="G9" s="29"/>
      <c r="H9" s="29"/>
      <c r="I9" s="32" t="str">
        <f>INDEX(D186:E186,1,'Title Data (HIDE)'!$O$1)</f>
        <v>Otros*</v>
      </c>
      <c r="L9" s="41">
        <f>SUM(L14:L19)</f>
        <v>1.3842828811645002E-6</v>
      </c>
      <c r="M9" s="28"/>
      <c r="N9" s="46"/>
      <c r="O9" s="46"/>
      <c r="P9" s="46"/>
      <c r="Q9" s="46"/>
      <c r="T9" s="29"/>
      <c r="W9" s="39"/>
      <c r="X9" s="27"/>
      <c r="Z9" s="42"/>
      <c r="AA9" s="42"/>
      <c r="AB9" s="42"/>
      <c r="AC9" s="42"/>
      <c r="AD9" s="42"/>
      <c r="AE9" s="42"/>
      <c r="AF9" s="42"/>
      <c r="AG9" s="42"/>
      <c r="AH9" s="44"/>
      <c r="AI9" s="27"/>
      <c r="AJ9" s="39"/>
      <c r="AK9" s="39"/>
      <c r="AL9" s="42"/>
      <c r="AM9" s="42"/>
      <c r="AN9" s="42"/>
      <c r="AO9" s="43"/>
      <c r="AP9" s="27"/>
      <c r="AQ9" s="27"/>
      <c r="AW9" s="47"/>
      <c r="AX9" s="47"/>
    </row>
    <row r="10" spans="1:50">
      <c r="A10" s="30"/>
      <c r="B10" s="31"/>
      <c r="C10" s="31"/>
      <c r="D10" s="32" t="s">
        <v>142</v>
      </c>
      <c r="E10" s="33" t="s">
        <v>157</v>
      </c>
      <c r="F10" s="29"/>
      <c r="G10" s="29"/>
      <c r="H10" s="29"/>
      <c r="I10" s="32"/>
      <c r="J10" s="32"/>
      <c r="M10" s="28"/>
      <c r="N10" s="44"/>
      <c r="O10" s="45"/>
      <c r="P10" s="44"/>
      <c r="Q10" s="44"/>
      <c r="T10" s="29"/>
      <c r="W10" s="49"/>
      <c r="X10" s="50"/>
      <c r="Y10" s="42"/>
      <c r="Z10" s="42"/>
      <c r="AA10" s="42"/>
      <c r="AB10" s="42"/>
      <c r="AC10" s="42"/>
      <c r="AD10" s="42"/>
      <c r="AE10" s="42"/>
      <c r="AF10" s="42"/>
      <c r="AG10" s="42"/>
      <c r="AH10" s="44"/>
      <c r="AI10" s="27"/>
      <c r="AJ10" s="39"/>
      <c r="AK10" s="39"/>
      <c r="AL10" s="42"/>
      <c r="AM10" s="42"/>
      <c r="AN10" s="42"/>
      <c r="AO10" s="43"/>
      <c r="AP10" s="27"/>
      <c r="AQ10" s="27"/>
      <c r="AW10" s="47"/>
      <c r="AX10" s="47"/>
    </row>
    <row r="11" spans="1:50">
      <c r="A11" s="30"/>
      <c r="B11" s="31"/>
      <c r="C11" s="31"/>
      <c r="D11" s="32" t="s">
        <v>166</v>
      </c>
      <c r="E11" s="150" t="s">
        <v>169</v>
      </c>
      <c r="F11" s="29"/>
      <c r="G11" s="29"/>
      <c r="H11" s="29"/>
      <c r="I11" s="32"/>
      <c r="J11" s="32"/>
      <c r="M11" s="28"/>
      <c r="N11" s="51"/>
      <c r="O11" s="51"/>
      <c r="P11" s="27"/>
      <c r="Q11" s="51"/>
      <c r="T11" s="29"/>
      <c r="W11" s="39"/>
      <c r="X11" s="40"/>
      <c r="Y11" s="42"/>
      <c r="Z11" s="42"/>
      <c r="AA11" s="42"/>
      <c r="AB11" s="42"/>
      <c r="AC11" s="42"/>
      <c r="AD11" s="42"/>
      <c r="AE11" s="42"/>
      <c r="AF11" s="42"/>
      <c r="AG11" s="42"/>
      <c r="AH11" s="44"/>
      <c r="AI11" s="27"/>
      <c r="AJ11" s="39"/>
      <c r="AK11" s="39"/>
      <c r="AL11" s="42"/>
      <c r="AM11" s="42"/>
      <c r="AN11" s="42"/>
      <c r="AO11" s="43"/>
      <c r="AP11" s="27"/>
      <c r="AQ11" s="27"/>
      <c r="AW11" s="47"/>
      <c r="AX11" s="47"/>
    </row>
    <row r="12" spans="1:50">
      <c r="A12" s="30"/>
      <c r="B12" s="31"/>
      <c r="C12" s="31"/>
      <c r="D12" s="32" t="s">
        <v>167</v>
      </c>
      <c r="E12" s="33" t="s">
        <v>167</v>
      </c>
      <c r="F12" s="29"/>
      <c r="G12" s="29"/>
      <c r="H12" s="29"/>
      <c r="I12" s="52" t="str">
        <f>J14&amp;" "&amp;J15&amp;", "&amp;J16&amp;", "&amp;J17&amp;", "&amp;J18</f>
        <v xml:space="preserve">B de Paz (3) B de Seguridad (3), Otros Asumidas (4), Otros Bonos (4), </v>
      </c>
      <c r="J12" s="32"/>
      <c r="M12" s="28"/>
      <c r="N12" s="27"/>
      <c r="O12" s="27"/>
      <c r="P12" s="27"/>
      <c r="Q12" s="49"/>
      <c r="R12" s="27"/>
      <c r="S12" s="53"/>
      <c r="T12" s="29"/>
      <c r="W12" s="39"/>
      <c r="X12" s="40"/>
      <c r="Y12" s="42"/>
      <c r="Z12" s="42"/>
      <c r="AA12" s="42"/>
      <c r="AB12" s="42"/>
      <c r="AC12" s="42"/>
      <c r="AD12" s="42"/>
      <c r="AE12" s="42"/>
      <c r="AF12" s="42"/>
      <c r="AG12" s="42"/>
      <c r="AH12" s="44"/>
      <c r="AI12" s="27"/>
      <c r="AJ12" s="39"/>
      <c r="AK12" s="39"/>
      <c r="AL12" s="42"/>
      <c r="AM12" s="42"/>
      <c r="AN12" s="42"/>
      <c r="AO12" s="43"/>
      <c r="AP12" s="27"/>
      <c r="AQ12" s="27"/>
      <c r="AW12" s="47"/>
      <c r="AX12" s="47"/>
    </row>
    <row r="13" spans="1:50">
      <c r="A13" s="30"/>
      <c r="B13" s="31"/>
      <c r="C13" s="31"/>
      <c r="D13" s="32" t="s">
        <v>171</v>
      </c>
      <c r="E13" s="150" t="s">
        <v>170</v>
      </c>
      <c r="G13" s="28"/>
      <c r="H13" s="28"/>
      <c r="I13" s="27"/>
      <c r="M13" s="28"/>
      <c r="N13" s="27"/>
      <c r="O13" s="27"/>
      <c r="P13" s="27"/>
      <c r="Q13" s="39"/>
      <c r="R13" s="54"/>
      <c r="S13" s="53"/>
      <c r="T13" s="55"/>
      <c r="U13" s="56"/>
      <c r="W13" s="39"/>
      <c r="X13" s="40"/>
      <c r="Y13" s="42"/>
      <c r="Z13" s="42"/>
      <c r="AA13" s="42"/>
      <c r="AB13" s="42"/>
      <c r="AC13" s="42"/>
      <c r="AD13" s="42"/>
      <c r="AE13" s="42"/>
      <c r="AF13" s="42"/>
      <c r="AG13" s="42"/>
      <c r="AH13" s="44"/>
      <c r="AI13" s="27"/>
      <c r="AJ13" s="39"/>
      <c r="AK13" s="39"/>
      <c r="AL13" s="42"/>
      <c r="AM13" s="42"/>
      <c r="AN13" s="42"/>
      <c r="AO13" s="43"/>
      <c r="AP13" s="27"/>
      <c r="AQ13" s="27"/>
      <c r="AW13" s="47"/>
      <c r="AX13" s="47"/>
    </row>
    <row r="14" spans="1:50" ht="13.5" thickBot="1">
      <c r="A14" s="57"/>
      <c r="B14" s="58"/>
      <c r="C14" s="58"/>
      <c r="D14" s="59">
        <v>42735</v>
      </c>
      <c r="E14" s="59">
        <v>42735</v>
      </c>
      <c r="G14" s="28"/>
      <c r="H14" s="28"/>
      <c r="I14" s="52" t="str">
        <f>INDEX('Title Data (HIDE)'!D94:E94,1,'Title Data (HIDE)'!$O$1)</f>
        <v>Ley 546 (3)</v>
      </c>
      <c r="J14" s="281" t="s">
        <v>329</v>
      </c>
      <c r="K14" s="36">
        <f>'Resumen Interna'!C17</f>
        <v>0</v>
      </c>
      <c r="L14" s="41">
        <f>'Resumen Interna'!D17</f>
        <v>0</v>
      </c>
      <c r="M14" s="28"/>
      <c r="N14" s="60"/>
      <c r="O14" s="43"/>
      <c r="P14" s="27"/>
      <c r="Q14" s="60"/>
      <c r="R14" s="61"/>
      <c r="S14" s="53"/>
      <c r="T14" s="55"/>
      <c r="U14" s="38"/>
      <c r="W14" s="39"/>
      <c r="X14" s="40"/>
      <c r="Y14" s="42"/>
      <c r="Z14" s="42"/>
      <c r="AA14" s="42"/>
      <c r="AB14" s="42"/>
      <c r="AC14" s="42"/>
      <c r="AD14" s="42"/>
      <c r="AE14" s="42"/>
      <c r="AF14" s="42"/>
      <c r="AG14" s="42"/>
      <c r="AH14" s="44"/>
      <c r="AI14" s="27"/>
      <c r="AJ14" s="39"/>
      <c r="AK14" s="39"/>
      <c r="AL14" s="42"/>
      <c r="AM14" s="42"/>
      <c r="AN14" s="42"/>
      <c r="AO14" s="43"/>
      <c r="AP14" s="27"/>
      <c r="AQ14" s="27"/>
      <c r="AW14" s="47"/>
      <c r="AX14" s="47"/>
    </row>
    <row r="15" spans="1:50" ht="13.5" thickBot="1">
      <c r="D15" s="62"/>
      <c r="E15" s="62"/>
      <c r="G15" s="28"/>
      <c r="H15" s="28"/>
      <c r="I15" s="52" t="str">
        <f>INDEX('Title Data (HIDE)'!D96:E96,1,'Title Data (HIDE)'!$O$1)</f>
        <v>B de paz (3)</v>
      </c>
      <c r="J15" s="280" t="s">
        <v>330</v>
      </c>
      <c r="K15" s="36">
        <f>'Resumen Interna'!C18</f>
        <v>760.98202199999992</v>
      </c>
      <c r="L15" s="41">
        <f>'Resumen Interna'!D18</f>
        <v>1.3842828811645002E-6</v>
      </c>
      <c r="M15" s="28"/>
      <c r="N15" s="60"/>
      <c r="O15" s="43"/>
      <c r="P15" s="27"/>
      <c r="Q15" s="60"/>
      <c r="R15" s="61"/>
      <c r="S15" s="63"/>
      <c r="T15" s="55"/>
      <c r="U15" s="38"/>
      <c r="W15" s="39"/>
      <c r="X15" s="40"/>
      <c r="Y15" s="42"/>
      <c r="Z15" s="42"/>
      <c r="AA15" s="42"/>
      <c r="AB15" s="42"/>
      <c r="AC15" s="42"/>
      <c r="AD15" s="42"/>
      <c r="AE15" s="42"/>
      <c r="AF15" s="42"/>
      <c r="AG15" s="42"/>
      <c r="AH15" s="44"/>
      <c r="AI15" s="27"/>
      <c r="AJ15" s="39"/>
      <c r="AK15" s="39"/>
      <c r="AL15" s="42"/>
      <c r="AM15" s="42"/>
      <c r="AN15" s="42"/>
      <c r="AO15" s="43"/>
      <c r="AP15" s="27"/>
      <c r="AQ15" s="27"/>
      <c r="AW15" s="47"/>
      <c r="AX15" s="47"/>
    </row>
    <row r="16" spans="1:50">
      <c r="A16" s="64" t="s">
        <v>177</v>
      </c>
      <c r="B16" s="65"/>
      <c r="C16" s="66"/>
      <c r="D16" s="67"/>
      <c r="E16" s="68"/>
      <c r="G16" s="28"/>
      <c r="H16" s="28"/>
      <c r="I16" s="52" t="str">
        <f>INDEX('Title Data (HIDE)'!D97:E97,1,'Title Data (HIDE)'!$O$1)</f>
        <v>B de seguridad (3)</v>
      </c>
      <c r="J16" s="280" t="s">
        <v>331</v>
      </c>
      <c r="K16" s="36">
        <f>'Resumen Interna'!C19</f>
        <v>0</v>
      </c>
      <c r="L16" s="41">
        <f>'Resumen Interna'!D19</f>
        <v>0</v>
      </c>
      <c r="M16" s="28"/>
      <c r="N16" s="60"/>
      <c r="O16" s="43"/>
      <c r="P16" s="27"/>
      <c r="Q16" s="60"/>
      <c r="R16" s="61"/>
      <c r="S16" s="63"/>
      <c r="T16" s="55"/>
      <c r="U16" s="69"/>
      <c r="W16" s="39"/>
      <c r="X16" s="40"/>
      <c r="Y16" s="42"/>
      <c r="Z16" s="42"/>
      <c r="AA16" s="42"/>
      <c r="AB16" s="42"/>
      <c r="AC16" s="42"/>
      <c r="AD16" s="42"/>
      <c r="AE16" s="42"/>
      <c r="AF16" s="42"/>
      <c r="AG16" s="42"/>
      <c r="AH16" s="44"/>
      <c r="AI16" s="27"/>
      <c r="AJ16" s="39"/>
      <c r="AK16" s="39"/>
      <c r="AL16" s="42"/>
      <c r="AM16" s="42"/>
      <c r="AN16" s="42"/>
      <c r="AO16" s="43"/>
      <c r="AP16" s="27"/>
      <c r="AQ16" s="27"/>
      <c r="AW16" s="47"/>
      <c r="AX16" s="47"/>
    </row>
    <row r="17" spans="1:50">
      <c r="A17" s="70"/>
      <c r="B17" s="71" t="s">
        <v>185</v>
      </c>
      <c r="C17" s="71"/>
      <c r="D17" s="72" t="s">
        <v>373</v>
      </c>
      <c r="E17" s="73" t="s">
        <v>377</v>
      </c>
      <c r="G17" s="28"/>
      <c r="H17" s="28"/>
      <c r="I17" s="52" t="str">
        <f>INDEX('Title Data (HIDE)'!D99:E99,1,'Title Data (HIDE)'!$O$1)</f>
        <v xml:space="preserve">Otros asumidas </v>
      </c>
      <c r="J17" s="279" t="s">
        <v>332</v>
      </c>
      <c r="K17" s="36">
        <f>'Resumen Interna'!C20</f>
        <v>0</v>
      </c>
      <c r="L17" s="41">
        <f>'Resumen Interna'!D20</f>
        <v>0</v>
      </c>
      <c r="M17" s="28"/>
      <c r="N17" s="60"/>
      <c r="O17" s="43"/>
      <c r="P17" s="27"/>
      <c r="Q17" s="60"/>
      <c r="R17" s="61"/>
      <c r="S17" s="63"/>
      <c r="T17" s="55"/>
      <c r="U17" s="38"/>
      <c r="W17" s="39"/>
      <c r="X17" s="40"/>
      <c r="Y17" s="42"/>
      <c r="Z17" s="42"/>
      <c r="AA17" s="42"/>
      <c r="AB17" s="42"/>
      <c r="AC17" s="42"/>
      <c r="AD17" s="42"/>
      <c r="AE17" s="42"/>
      <c r="AF17" s="42"/>
      <c r="AG17" s="42"/>
      <c r="AH17" s="44"/>
      <c r="AI17" s="27"/>
      <c r="AJ17" s="39"/>
      <c r="AK17" s="39"/>
      <c r="AL17" s="42"/>
      <c r="AM17" s="42"/>
      <c r="AN17" s="42"/>
      <c r="AO17" s="43"/>
      <c r="AP17" s="27"/>
      <c r="AQ17" s="27"/>
      <c r="AW17" s="47"/>
      <c r="AX17" s="47"/>
    </row>
    <row r="18" spans="1:50">
      <c r="A18" s="74"/>
      <c r="B18" s="75"/>
      <c r="C18" s="76"/>
      <c r="D18" s="77" t="s">
        <v>46</v>
      </c>
      <c r="E18" s="78" t="s">
        <v>14</v>
      </c>
      <c r="G18" s="28"/>
      <c r="H18" s="28"/>
      <c r="I18" s="52"/>
      <c r="J18" s="279"/>
      <c r="K18" s="36"/>
      <c r="L18" s="41"/>
      <c r="M18" s="28"/>
      <c r="N18" s="60"/>
      <c r="O18" s="43"/>
      <c r="P18" s="79"/>
      <c r="Q18" s="42"/>
      <c r="R18" s="61"/>
      <c r="S18" s="63"/>
      <c r="T18" s="55"/>
      <c r="U18" s="38"/>
      <c r="W18" s="39"/>
      <c r="X18" s="40"/>
      <c r="Y18" s="42"/>
      <c r="Z18" s="42"/>
      <c r="AA18" s="42"/>
      <c r="AB18" s="42"/>
      <c r="AC18" s="42"/>
      <c r="AD18" s="42"/>
      <c r="AE18" s="42"/>
      <c r="AF18" s="42"/>
      <c r="AG18" s="42"/>
      <c r="AH18" s="44"/>
      <c r="AI18" s="27"/>
      <c r="AJ18" s="39"/>
      <c r="AK18" s="39"/>
      <c r="AL18" s="42"/>
      <c r="AM18" s="42"/>
      <c r="AN18" s="42"/>
      <c r="AO18" s="43"/>
      <c r="AP18" s="27"/>
      <c r="AQ18" s="27"/>
      <c r="AW18" s="47"/>
      <c r="AX18" s="47"/>
    </row>
    <row r="19" spans="1:50">
      <c r="A19" s="74"/>
      <c r="B19" s="75"/>
      <c r="C19" s="76"/>
      <c r="D19" s="29" t="s">
        <v>281</v>
      </c>
      <c r="E19" s="29" t="s">
        <v>280</v>
      </c>
      <c r="G19" s="28"/>
      <c r="H19" s="28"/>
      <c r="I19" s="52"/>
      <c r="J19" s="32"/>
      <c r="K19" s="36"/>
      <c r="L19" s="41"/>
      <c r="M19" s="28"/>
      <c r="N19" s="60"/>
      <c r="O19" s="27"/>
      <c r="P19" s="79"/>
      <c r="Q19" s="27"/>
      <c r="R19" s="80"/>
      <c r="S19" s="63"/>
      <c r="T19" s="81"/>
      <c r="U19" s="38"/>
      <c r="W19" s="39"/>
      <c r="X19" s="40"/>
      <c r="Y19" s="42"/>
      <c r="Z19" s="42"/>
      <c r="AA19" s="42"/>
      <c r="AB19" s="42"/>
      <c r="AC19" s="42"/>
      <c r="AD19" s="42"/>
      <c r="AE19" s="42"/>
      <c r="AF19" s="42"/>
      <c r="AG19" s="42"/>
      <c r="AH19" s="44"/>
      <c r="AI19" s="27"/>
      <c r="AJ19" s="39"/>
      <c r="AK19" s="39"/>
      <c r="AL19" s="42"/>
      <c r="AM19" s="42"/>
      <c r="AN19" s="42"/>
      <c r="AO19" s="43"/>
      <c r="AP19" s="27"/>
      <c r="AQ19" s="27"/>
      <c r="AW19" s="47"/>
      <c r="AX19" s="47"/>
    </row>
    <row r="20" spans="1:50">
      <c r="A20" s="74"/>
      <c r="B20" s="75"/>
      <c r="C20" s="76"/>
      <c r="D20" s="77" t="s">
        <v>175</v>
      </c>
      <c r="E20" s="78" t="s">
        <v>19</v>
      </c>
      <c r="G20" s="28"/>
      <c r="H20" s="28"/>
      <c r="I20" s="52"/>
      <c r="J20" s="32"/>
      <c r="K20" s="36"/>
      <c r="L20" s="41"/>
      <c r="M20" s="28"/>
      <c r="N20" s="60"/>
      <c r="O20" s="27"/>
      <c r="P20" s="79"/>
      <c r="Q20" s="27"/>
      <c r="R20" s="80"/>
      <c r="S20" s="63"/>
      <c r="T20" s="81"/>
      <c r="U20" s="38"/>
      <c r="W20" s="39"/>
      <c r="X20" s="40"/>
      <c r="Y20" s="42"/>
      <c r="Z20" s="42"/>
      <c r="AA20" s="42"/>
      <c r="AB20" s="42"/>
      <c r="AC20" s="42"/>
      <c r="AD20" s="42"/>
      <c r="AE20" s="42"/>
      <c r="AF20" s="42"/>
      <c r="AG20" s="42"/>
      <c r="AH20" s="44"/>
      <c r="AI20" s="27"/>
      <c r="AJ20" s="39"/>
      <c r="AK20" s="39"/>
      <c r="AL20" s="42"/>
      <c r="AM20" s="42"/>
      <c r="AN20" s="42"/>
      <c r="AO20" s="43"/>
      <c r="AP20" s="27"/>
      <c r="AQ20" s="27"/>
      <c r="AW20" s="47"/>
      <c r="AX20" s="47"/>
    </row>
    <row r="21" spans="1:50">
      <c r="A21" s="74"/>
      <c r="B21" s="75"/>
      <c r="C21" s="76"/>
      <c r="D21" s="77" t="s">
        <v>6</v>
      </c>
      <c r="E21" s="78" t="s">
        <v>6</v>
      </c>
      <c r="G21" s="28"/>
      <c r="H21" s="28"/>
      <c r="I21" s="26"/>
      <c r="J21" s="26"/>
      <c r="M21" s="28"/>
      <c r="N21" s="51"/>
      <c r="O21" s="51"/>
      <c r="P21" s="82"/>
      <c r="Q21" s="51"/>
      <c r="R21" s="80"/>
      <c r="S21" s="63"/>
      <c r="T21" s="81"/>
      <c r="U21" s="38"/>
      <c r="W21" s="39"/>
      <c r="X21" s="40"/>
      <c r="Y21" s="42"/>
      <c r="Z21" s="42"/>
      <c r="AA21" s="42"/>
      <c r="AB21" s="42"/>
      <c r="AC21" s="42"/>
      <c r="AD21" s="42"/>
      <c r="AE21" s="42"/>
      <c r="AF21" s="42"/>
      <c r="AG21" s="42"/>
      <c r="AH21" s="44"/>
      <c r="AI21" s="27"/>
      <c r="AJ21" s="39"/>
      <c r="AK21" s="39"/>
      <c r="AL21" s="42"/>
      <c r="AM21" s="42"/>
      <c r="AN21" s="42"/>
      <c r="AO21" s="43"/>
      <c r="AP21" s="27"/>
      <c r="AQ21" s="27"/>
      <c r="AW21" s="47"/>
      <c r="AX21" s="47"/>
    </row>
    <row r="22" spans="1:50">
      <c r="A22" s="70"/>
      <c r="B22" s="76" t="s">
        <v>185</v>
      </c>
      <c r="C22" s="76"/>
      <c r="D22" s="77" t="s">
        <v>154</v>
      </c>
      <c r="E22" s="78" t="s">
        <v>153</v>
      </c>
      <c r="I22" s="26"/>
      <c r="J22" s="26"/>
      <c r="M22" s="28"/>
      <c r="N22" s="79"/>
      <c r="O22" s="27"/>
      <c r="P22" s="27"/>
      <c r="Q22" s="79"/>
      <c r="R22" s="27"/>
      <c r="S22" s="83"/>
      <c r="T22" s="55"/>
      <c r="U22" s="38"/>
      <c r="W22" s="39"/>
      <c r="X22" s="40"/>
      <c r="Y22" s="42"/>
      <c r="Z22" s="42"/>
      <c r="AA22" s="42"/>
      <c r="AB22" s="42"/>
      <c r="AC22" s="42"/>
      <c r="AD22" s="42"/>
      <c r="AE22" s="42"/>
      <c r="AF22" s="42"/>
      <c r="AG22" s="42"/>
      <c r="AH22" s="44"/>
      <c r="AI22" s="27"/>
      <c r="AJ22" s="39"/>
      <c r="AK22" s="39"/>
      <c r="AL22" s="42"/>
      <c r="AM22" s="42"/>
      <c r="AN22" s="42"/>
      <c r="AO22" s="43"/>
      <c r="AP22" s="27"/>
      <c r="AQ22" s="27"/>
      <c r="AW22" s="47"/>
      <c r="AX22" s="47"/>
    </row>
    <row r="23" spans="1:50">
      <c r="A23" s="70"/>
      <c r="B23" s="84" t="s">
        <v>178</v>
      </c>
      <c r="C23" s="84"/>
      <c r="D23" s="85" t="s">
        <v>207</v>
      </c>
      <c r="E23" s="86" t="s">
        <v>206</v>
      </c>
      <c r="G23" s="72"/>
      <c r="H23" s="73"/>
      <c r="I23" s="26"/>
      <c r="J23" s="26"/>
      <c r="M23" s="28"/>
      <c r="N23" s="79"/>
      <c r="O23" s="43"/>
      <c r="P23" s="34"/>
      <c r="Q23" s="79"/>
      <c r="R23" s="61"/>
      <c r="S23" s="83"/>
      <c r="T23" s="55"/>
      <c r="U23" s="38"/>
      <c r="W23" s="39"/>
      <c r="X23" s="40"/>
      <c r="Y23" s="42"/>
      <c r="Z23" s="42"/>
      <c r="AA23" s="42"/>
      <c r="AB23" s="42"/>
      <c r="AC23" s="42"/>
      <c r="AD23" s="42"/>
      <c r="AE23" s="42"/>
      <c r="AF23" s="42"/>
      <c r="AG23" s="42"/>
      <c r="AH23" s="44"/>
      <c r="AI23" s="27"/>
      <c r="AJ23" s="39"/>
      <c r="AK23" s="39"/>
      <c r="AL23" s="42"/>
      <c r="AM23" s="42"/>
      <c r="AN23" s="42"/>
      <c r="AO23" s="43"/>
      <c r="AP23" s="27"/>
      <c r="AQ23" s="27"/>
      <c r="AW23" s="47"/>
      <c r="AX23" s="47"/>
    </row>
    <row r="24" spans="1:50">
      <c r="A24" s="70"/>
      <c r="B24" s="87"/>
      <c r="C24" s="87"/>
      <c r="D24" s="77" t="s">
        <v>186</v>
      </c>
      <c r="E24" s="78" t="s">
        <v>188</v>
      </c>
      <c r="G24" s="28"/>
      <c r="H24" s="28"/>
      <c r="I24" s="26"/>
      <c r="J24" s="26"/>
      <c r="M24" s="28"/>
      <c r="N24" s="79"/>
      <c r="O24" s="43"/>
      <c r="P24" s="34"/>
      <c r="Q24" s="79"/>
      <c r="R24" s="61"/>
      <c r="S24" s="83"/>
      <c r="T24" s="55"/>
      <c r="U24" s="38"/>
      <c r="W24" s="39"/>
      <c r="X24" s="40"/>
      <c r="Y24" s="42"/>
      <c r="Z24" s="42"/>
      <c r="AA24" s="42"/>
      <c r="AB24" s="42"/>
      <c r="AC24" s="42"/>
      <c r="AD24" s="42"/>
      <c r="AE24" s="42"/>
      <c r="AF24" s="42"/>
      <c r="AG24" s="42"/>
      <c r="AH24" s="44"/>
      <c r="AI24" s="27"/>
      <c r="AJ24" s="39"/>
      <c r="AK24" s="39"/>
      <c r="AL24" s="42"/>
      <c r="AM24" s="42"/>
      <c r="AN24" s="42"/>
      <c r="AO24" s="43"/>
      <c r="AP24" s="27"/>
      <c r="AQ24" s="27"/>
      <c r="AW24" s="47"/>
      <c r="AX24" s="47"/>
    </row>
    <row r="25" spans="1:50">
      <c r="A25" s="70"/>
      <c r="B25" s="87"/>
      <c r="C25" s="87"/>
      <c r="D25" s="77" t="s">
        <v>274</v>
      </c>
      <c r="E25" s="88" t="s">
        <v>275</v>
      </c>
      <c r="G25" s="28"/>
      <c r="H25" s="28"/>
      <c r="I25" s="26"/>
      <c r="J25" s="26"/>
      <c r="M25" s="28"/>
      <c r="N25" s="79"/>
      <c r="O25" s="43"/>
      <c r="P25" s="34"/>
      <c r="Q25" s="79"/>
      <c r="R25" s="61"/>
      <c r="S25" s="83"/>
      <c r="T25" s="55"/>
      <c r="U25" s="38"/>
      <c r="W25" s="39"/>
      <c r="X25" s="40"/>
      <c r="Y25" s="42"/>
      <c r="Z25" s="42"/>
      <c r="AA25" s="42"/>
      <c r="AB25" s="42"/>
      <c r="AC25" s="42"/>
      <c r="AD25" s="42"/>
      <c r="AE25" s="42"/>
      <c r="AF25" s="42"/>
      <c r="AG25" s="42"/>
      <c r="AH25" s="44"/>
      <c r="AI25" s="27"/>
      <c r="AJ25" s="39"/>
      <c r="AK25" s="39"/>
      <c r="AL25" s="42"/>
      <c r="AM25" s="42"/>
      <c r="AN25" s="42"/>
      <c r="AO25" s="43"/>
      <c r="AP25" s="27"/>
      <c r="AQ25" s="27"/>
      <c r="AW25" s="47"/>
      <c r="AX25" s="47"/>
    </row>
    <row r="26" spans="1:50">
      <c r="A26" s="70"/>
      <c r="B26" s="87"/>
      <c r="C26" s="87"/>
      <c r="D26" s="77" t="s">
        <v>272</v>
      </c>
      <c r="E26" s="77" t="s">
        <v>273</v>
      </c>
      <c r="G26" s="28"/>
      <c r="H26" s="28"/>
      <c r="I26" s="26"/>
      <c r="J26" s="26"/>
      <c r="M26" s="28"/>
      <c r="N26" s="79"/>
      <c r="O26" s="43"/>
      <c r="P26" s="34"/>
      <c r="Q26" s="79"/>
      <c r="R26" s="61"/>
      <c r="S26" s="83"/>
      <c r="T26" s="55"/>
      <c r="U26" s="38"/>
      <c r="W26" s="39"/>
      <c r="X26" s="40"/>
      <c r="Y26" s="42"/>
      <c r="Z26" s="42"/>
      <c r="AA26" s="42"/>
      <c r="AB26" s="42"/>
      <c r="AC26" s="42"/>
      <c r="AD26" s="42"/>
      <c r="AE26" s="42"/>
      <c r="AF26" s="42"/>
      <c r="AG26" s="42"/>
      <c r="AH26" s="44"/>
      <c r="AI26" s="27"/>
      <c r="AJ26" s="39"/>
      <c r="AK26" s="39"/>
      <c r="AL26" s="42"/>
      <c r="AM26" s="42"/>
      <c r="AN26" s="42"/>
      <c r="AO26" s="43"/>
      <c r="AP26" s="27"/>
      <c r="AQ26" s="27"/>
      <c r="AW26" s="47"/>
      <c r="AX26" s="47"/>
    </row>
    <row r="27" spans="1:50">
      <c r="A27" s="70"/>
      <c r="B27" s="87"/>
      <c r="C27" s="87"/>
      <c r="D27" s="77" t="s">
        <v>204</v>
      </c>
      <c r="E27" s="78" t="s">
        <v>205</v>
      </c>
      <c r="G27" s="28"/>
      <c r="H27" s="28"/>
      <c r="I27" s="26"/>
      <c r="J27" s="26"/>
      <c r="M27" s="28"/>
      <c r="N27" s="79"/>
      <c r="O27" s="43"/>
      <c r="P27" s="89"/>
      <c r="Q27" s="79"/>
      <c r="R27" s="61"/>
      <c r="S27" s="83"/>
      <c r="T27" s="55"/>
      <c r="U27" s="38"/>
      <c r="W27" s="39"/>
      <c r="X27" s="40"/>
      <c r="Y27" s="42"/>
      <c r="Z27" s="42"/>
      <c r="AA27" s="42"/>
      <c r="AB27" s="42"/>
      <c r="AC27" s="42"/>
      <c r="AD27" s="42"/>
      <c r="AE27" s="42"/>
      <c r="AF27" s="42"/>
      <c r="AG27" s="42"/>
      <c r="AH27" s="44"/>
      <c r="AI27" s="27"/>
      <c r="AJ27" s="39"/>
      <c r="AK27" s="39"/>
      <c r="AL27" s="42"/>
      <c r="AM27" s="42"/>
      <c r="AN27" s="42"/>
      <c r="AO27" s="43"/>
      <c r="AP27" s="27"/>
      <c r="AQ27" s="27"/>
      <c r="AW27" s="47"/>
      <c r="AX27" s="47"/>
    </row>
    <row r="28" spans="1:50">
      <c r="A28" s="70"/>
      <c r="B28" s="87"/>
      <c r="C28" s="87"/>
      <c r="D28" s="77" t="s">
        <v>94</v>
      </c>
      <c r="E28" s="78" t="s">
        <v>95</v>
      </c>
      <c r="G28" s="28"/>
      <c r="H28" s="28"/>
      <c r="I28" s="26"/>
      <c r="J28" s="26"/>
      <c r="M28" s="28"/>
      <c r="N28" s="79"/>
      <c r="O28" s="43"/>
      <c r="P28" s="34"/>
      <c r="Q28" s="79"/>
      <c r="R28" s="61"/>
      <c r="S28" s="83"/>
      <c r="T28" s="55"/>
      <c r="U28" s="27"/>
      <c r="W28" s="39"/>
      <c r="X28" s="40"/>
      <c r="Y28" s="42"/>
      <c r="Z28" s="42"/>
      <c r="AA28" s="42"/>
      <c r="AB28" s="42"/>
      <c r="AC28" s="42"/>
      <c r="AD28" s="42"/>
      <c r="AE28" s="42"/>
      <c r="AF28" s="42"/>
      <c r="AG28" s="42"/>
      <c r="AH28" s="44"/>
      <c r="AI28" s="27"/>
      <c r="AJ28" s="39"/>
      <c r="AK28" s="39"/>
      <c r="AL28" s="42"/>
      <c r="AM28" s="42"/>
      <c r="AN28" s="42"/>
      <c r="AO28" s="43"/>
      <c r="AP28" s="27"/>
      <c r="AQ28" s="27"/>
      <c r="AW28" s="47"/>
      <c r="AX28" s="47"/>
    </row>
    <row r="29" spans="1:50">
      <c r="A29" s="70"/>
      <c r="B29" s="87"/>
      <c r="C29" s="87"/>
      <c r="D29" s="77" t="s">
        <v>249</v>
      </c>
      <c r="E29" s="78" t="s">
        <v>250</v>
      </c>
      <c r="G29" s="28"/>
      <c r="H29" s="28"/>
      <c r="I29" s="26"/>
      <c r="J29" s="26"/>
      <c r="M29" s="28"/>
      <c r="N29" s="79"/>
      <c r="O29" s="43"/>
      <c r="P29" s="34"/>
      <c r="Q29" s="79"/>
      <c r="R29" s="61"/>
      <c r="S29" s="83"/>
      <c r="T29" s="55"/>
      <c r="U29" s="27"/>
      <c r="W29" s="39"/>
      <c r="X29" s="40"/>
      <c r="Y29" s="42"/>
      <c r="Z29" s="42"/>
      <c r="AA29" s="42"/>
      <c r="AB29" s="42"/>
      <c r="AC29" s="42"/>
      <c r="AD29" s="42"/>
      <c r="AE29" s="42"/>
      <c r="AF29" s="42"/>
      <c r="AG29" s="42"/>
      <c r="AH29" s="44"/>
      <c r="AI29" s="27"/>
      <c r="AJ29" s="39"/>
      <c r="AK29" s="39"/>
      <c r="AL29" s="42"/>
      <c r="AM29" s="42"/>
      <c r="AN29" s="42"/>
      <c r="AO29" s="43"/>
      <c r="AP29" s="27"/>
      <c r="AQ29" s="27"/>
      <c r="AW29" s="47"/>
      <c r="AX29" s="47"/>
    </row>
    <row r="30" spans="1:50">
      <c r="A30" s="70"/>
      <c r="B30" s="87"/>
      <c r="C30" s="87"/>
      <c r="D30" s="77" t="s">
        <v>53</v>
      </c>
      <c r="E30" s="78" t="s">
        <v>4</v>
      </c>
      <c r="G30" s="28"/>
      <c r="H30" s="28"/>
      <c r="I30" s="26"/>
      <c r="J30" s="26"/>
      <c r="M30" s="28"/>
      <c r="N30" s="79"/>
      <c r="O30" s="43"/>
      <c r="P30" s="27"/>
      <c r="Q30" s="79"/>
      <c r="R30" s="61"/>
      <c r="S30" s="83"/>
      <c r="T30" s="55"/>
      <c r="U30" s="27"/>
      <c r="W30" s="39"/>
      <c r="X30" s="40"/>
      <c r="Y30" s="42"/>
      <c r="Z30" s="42"/>
      <c r="AA30" s="42"/>
      <c r="AB30" s="42"/>
      <c r="AC30" s="42"/>
      <c r="AD30" s="42"/>
      <c r="AE30" s="42"/>
      <c r="AF30" s="42"/>
      <c r="AG30" s="42"/>
      <c r="AH30" s="44"/>
      <c r="AI30" s="27"/>
      <c r="AJ30" s="39"/>
      <c r="AK30" s="39"/>
      <c r="AL30" s="42"/>
      <c r="AM30" s="42"/>
      <c r="AN30" s="42"/>
      <c r="AO30" s="43"/>
      <c r="AP30" s="27"/>
      <c r="AQ30" s="27"/>
      <c r="AW30" s="47"/>
      <c r="AX30" s="47"/>
    </row>
    <row r="31" spans="1:50">
      <c r="A31" s="70"/>
      <c r="B31" s="87"/>
      <c r="C31" s="87"/>
      <c r="D31" s="77" t="s">
        <v>187</v>
      </c>
      <c r="E31" s="78" t="s">
        <v>189</v>
      </c>
      <c r="G31" s="28"/>
      <c r="H31" s="28"/>
      <c r="I31" s="26"/>
      <c r="J31" s="26"/>
      <c r="M31" s="28"/>
      <c r="N31" s="79"/>
      <c r="O31" s="43"/>
      <c r="P31" s="27"/>
      <c r="Q31" s="79"/>
      <c r="R31" s="61"/>
      <c r="S31" s="83"/>
      <c r="T31" s="55"/>
      <c r="U31" s="27"/>
      <c r="W31" s="39"/>
      <c r="X31" s="40"/>
      <c r="Y31" s="42"/>
      <c r="Z31" s="42"/>
      <c r="AA31" s="42"/>
      <c r="AB31" s="42"/>
      <c r="AC31" s="42"/>
      <c r="AD31" s="42"/>
      <c r="AE31" s="42"/>
      <c r="AF31" s="42"/>
      <c r="AG31" s="42"/>
      <c r="AH31" s="44"/>
      <c r="AI31" s="27"/>
      <c r="AJ31" s="39"/>
      <c r="AK31" s="39"/>
      <c r="AL31" s="42"/>
      <c r="AM31" s="42"/>
      <c r="AN31" s="42"/>
      <c r="AO31" s="43"/>
      <c r="AP31" s="27"/>
      <c r="AQ31" s="27"/>
      <c r="AW31" s="47"/>
      <c r="AX31" s="47"/>
    </row>
    <row r="32" spans="1:50">
      <c r="A32" s="70"/>
      <c r="B32" s="87"/>
      <c r="C32" s="87"/>
      <c r="D32" s="77" t="s">
        <v>108</v>
      </c>
      <c r="E32" s="78" t="s">
        <v>107</v>
      </c>
      <c r="G32" s="28"/>
      <c r="H32" s="28"/>
      <c r="I32" s="26"/>
      <c r="J32" s="26"/>
      <c r="M32" s="28"/>
      <c r="N32" s="79"/>
      <c r="O32" s="43"/>
      <c r="P32" s="27"/>
      <c r="Q32" s="79"/>
      <c r="R32" s="43"/>
      <c r="S32" s="63"/>
      <c r="T32" s="55"/>
      <c r="U32" s="27"/>
      <c r="W32" s="39"/>
      <c r="X32" s="40"/>
      <c r="Y32" s="42"/>
      <c r="Z32" s="42"/>
      <c r="AA32" s="42"/>
      <c r="AB32" s="42"/>
      <c r="AC32" s="42"/>
      <c r="AD32" s="42"/>
      <c r="AE32" s="42"/>
      <c r="AF32" s="42"/>
      <c r="AG32" s="42"/>
      <c r="AH32" s="44"/>
      <c r="AI32" s="27"/>
      <c r="AJ32" s="39"/>
      <c r="AK32" s="39"/>
      <c r="AL32" s="42"/>
      <c r="AM32" s="42"/>
      <c r="AN32" s="42"/>
      <c r="AO32" s="43"/>
      <c r="AP32" s="27"/>
      <c r="AQ32" s="27"/>
      <c r="AW32" s="47"/>
      <c r="AX32" s="47"/>
    </row>
    <row r="33" spans="1:50">
      <c r="A33" s="70"/>
      <c r="B33" s="87"/>
      <c r="C33" s="87"/>
      <c r="D33" s="77" t="s">
        <v>51</v>
      </c>
      <c r="E33" s="78" t="s">
        <v>8</v>
      </c>
      <c r="G33" s="28"/>
      <c r="H33" s="28"/>
      <c r="I33" s="26"/>
      <c r="J33" s="26"/>
      <c r="M33" s="28"/>
      <c r="N33" s="27"/>
      <c r="O33" s="27"/>
      <c r="P33" s="27"/>
      <c r="Q33" s="27"/>
      <c r="R33" s="80"/>
      <c r="S33" s="63"/>
      <c r="T33" s="55"/>
      <c r="U33" s="27"/>
      <c r="W33" s="39"/>
      <c r="X33" s="40"/>
      <c r="Y33" s="42"/>
      <c r="Z33" s="42"/>
      <c r="AA33" s="42"/>
      <c r="AB33" s="42"/>
      <c r="AC33" s="42"/>
      <c r="AD33" s="42"/>
      <c r="AE33" s="42"/>
      <c r="AF33" s="42"/>
      <c r="AG33" s="42"/>
      <c r="AH33" s="44"/>
      <c r="AI33" s="27"/>
      <c r="AJ33" s="39"/>
      <c r="AK33" s="39"/>
      <c r="AL33" s="42"/>
      <c r="AM33" s="42"/>
      <c r="AN33" s="42"/>
      <c r="AO33" s="43"/>
      <c r="AP33" s="27"/>
      <c r="AQ33" s="27"/>
      <c r="AW33" s="47"/>
      <c r="AX33" s="47"/>
    </row>
    <row r="34" spans="1:50">
      <c r="A34" s="70"/>
      <c r="B34" s="87"/>
      <c r="C34" s="87"/>
      <c r="D34" s="77" t="s">
        <v>54</v>
      </c>
      <c r="E34" s="78" t="s">
        <v>7</v>
      </c>
      <c r="G34" s="28"/>
      <c r="H34" s="28"/>
      <c r="I34" s="26"/>
      <c r="J34" s="26"/>
      <c r="M34" s="28"/>
      <c r="N34" s="27"/>
      <c r="O34" s="27"/>
      <c r="P34" s="27"/>
      <c r="Q34" s="27"/>
      <c r="R34" s="80"/>
      <c r="S34" s="63"/>
      <c r="T34" s="28"/>
      <c r="U34" s="27"/>
      <c r="W34" s="39"/>
      <c r="X34" s="40"/>
      <c r="Y34" s="42"/>
      <c r="Z34" s="42"/>
      <c r="AA34" s="42"/>
      <c r="AB34" s="42"/>
      <c r="AC34" s="42"/>
      <c r="AD34" s="42"/>
      <c r="AE34" s="42"/>
      <c r="AF34" s="42"/>
      <c r="AG34" s="42"/>
      <c r="AH34" s="44"/>
      <c r="AI34" s="27"/>
      <c r="AJ34" s="39"/>
      <c r="AK34" s="39"/>
      <c r="AL34" s="42"/>
      <c r="AM34" s="42"/>
      <c r="AN34" s="42"/>
      <c r="AO34" s="43"/>
      <c r="AP34" s="27"/>
      <c r="AQ34" s="27"/>
      <c r="AW34" s="47"/>
      <c r="AX34" s="47"/>
    </row>
    <row r="35" spans="1:50">
      <c r="A35" s="70"/>
      <c r="B35" s="87"/>
      <c r="C35" s="87"/>
      <c r="D35" s="77" t="s">
        <v>358</v>
      </c>
      <c r="E35" s="78" t="s">
        <v>359</v>
      </c>
      <c r="G35" s="28"/>
      <c r="H35" s="28"/>
      <c r="I35" s="26"/>
      <c r="J35" s="26"/>
      <c r="M35" s="28"/>
      <c r="N35" s="27"/>
      <c r="O35" s="27"/>
      <c r="P35" s="27"/>
      <c r="Q35" s="27"/>
      <c r="R35" s="43"/>
      <c r="S35" s="63"/>
      <c r="T35" s="28"/>
      <c r="U35" s="27"/>
      <c r="W35" s="39"/>
      <c r="X35" s="40"/>
      <c r="Y35" s="42"/>
      <c r="Z35" s="42"/>
      <c r="AA35" s="42"/>
      <c r="AB35" s="42"/>
      <c r="AC35" s="42"/>
      <c r="AD35" s="42"/>
      <c r="AE35" s="42"/>
      <c r="AF35" s="42"/>
      <c r="AG35" s="42"/>
      <c r="AH35" s="44"/>
      <c r="AI35" s="27"/>
      <c r="AJ35" s="39"/>
      <c r="AK35" s="39"/>
      <c r="AL35" s="42"/>
      <c r="AM35" s="42"/>
      <c r="AN35" s="42"/>
      <c r="AO35" s="43"/>
      <c r="AP35" s="27"/>
      <c r="AQ35" s="27"/>
      <c r="AW35" s="47"/>
      <c r="AX35" s="47"/>
    </row>
    <row r="36" spans="1:50">
      <c r="A36" s="70"/>
      <c r="B36" s="87"/>
      <c r="C36" s="87"/>
      <c r="D36" s="77"/>
      <c r="E36" s="78"/>
      <c r="G36" s="28"/>
      <c r="H36" s="28"/>
      <c r="I36" s="26"/>
      <c r="J36" s="26"/>
      <c r="M36" s="28"/>
      <c r="N36" s="79"/>
      <c r="O36" s="27"/>
      <c r="P36" s="79"/>
      <c r="Q36" s="27"/>
      <c r="R36" s="43"/>
      <c r="S36" s="63"/>
      <c r="T36" s="28"/>
      <c r="U36" s="38"/>
      <c r="W36" s="39"/>
      <c r="X36" s="40"/>
      <c r="Y36" s="42"/>
      <c r="Z36" s="42"/>
      <c r="AA36" s="42"/>
      <c r="AB36" s="42"/>
      <c r="AC36" s="42"/>
      <c r="AD36" s="42"/>
      <c r="AE36" s="42"/>
      <c r="AF36" s="42"/>
      <c r="AG36" s="42"/>
      <c r="AH36" s="44"/>
      <c r="AI36" s="27"/>
      <c r="AJ36" s="39"/>
      <c r="AK36" s="39"/>
      <c r="AL36" s="42"/>
      <c r="AM36" s="42"/>
      <c r="AN36" s="42"/>
      <c r="AO36" s="43"/>
      <c r="AP36" s="27"/>
      <c r="AQ36" s="27"/>
      <c r="AW36" s="47"/>
      <c r="AX36" s="47"/>
    </row>
    <row r="37" spans="1:50">
      <c r="A37" s="70"/>
      <c r="B37" s="87"/>
      <c r="C37" s="87"/>
      <c r="D37" s="77" t="s">
        <v>47</v>
      </c>
      <c r="E37" s="78" t="s">
        <v>128</v>
      </c>
      <c r="G37" s="28"/>
      <c r="H37" s="28"/>
      <c r="I37" s="26"/>
      <c r="J37" s="26"/>
      <c r="M37" s="28"/>
      <c r="N37" s="27"/>
      <c r="O37" s="27"/>
      <c r="P37" s="27"/>
      <c r="Q37" s="79"/>
      <c r="R37" s="61"/>
      <c r="S37" s="63"/>
      <c r="T37" s="28"/>
      <c r="U37" s="38"/>
      <c r="W37" s="39"/>
      <c r="X37" s="40"/>
      <c r="Y37" s="42"/>
      <c r="Z37" s="42"/>
      <c r="AA37" s="42"/>
      <c r="AB37" s="42"/>
      <c r="AC37" s="42"/>
      <c r="AD37" s="42"/>
      <c r="AE37" s="42"/>
      <c r="AF37" s="42"/>
      <c r="AG37" s="42"/>
      <c r="AH37" s="44"/>
      <c r="AI37" s="27"/>
      <c r="AJ37" s="39"/>
      <c r="AK37" s="39"/>
      <c r="AL37" s="42"/>
      <c r="AM37" s="42"/>
      <c r="AN37" s="42"/>
      <c r="AO37" s="43"/>
      <c r="AP37" s="27"/>
      <c r="AQ37" s="27"/>
      <c r="AW37" s="47"/>
      <c r="AX37" s="47"/>
    </row>
    <row r="38" spans="1:50">
      <c r="A38" s="70"/>
      <c r="B38" s="87"/>
      <c r="C38" s="87"/>
      <c r="D38" s="77" t="s">
        <v>50</v>
      </c>
      <c r="E38" s="78" t="s">
        <v>139</v>
      </c>
      <c r="G38" s="28"/>
      <c r="H38" s="28"/>
      <c r="I38" s="26"/>
      <c r="J38" s="26"/>
      <c r="M38" s="28"/>
      <c r="N38" s="27"/>
      <c r="O38" s="27"/>
      <c r="P38" s="27"/>
      <c r="Q38" s="79"/>
      <c r="R38" s="61"/>
      <c r="S38" s="90"/>
      <c r="T38" s="28"/>
      <c r="U38" s="38"/>
      <c r="W38" s="39"/>
      <c r="X38" s="40"/>
      <c r="Y38" s="42"/>
      <c r="Z38" s="42"/>
      <c r="AA38" s="42"/>
      <c r="AB38" s="42"/>
      <c r="AC38" s="42"/>
      <c r="AD38" s="42"/>
      <c r="AE38" s="42"/>
      <c r="AF38" s="42"/>
      <c r="AG38" s="42"/>
      <c r="AH38" s="44"/>
      <c r="AI38" s="27"/>
      <c r="AJ38" s="39"/>
      <c r="AK38" s="39"/>
      <c r="AL38" s="42"/>
      <c r="AM38" s="42"/>
      <c r="AN38" s="42"/>
      <c r="AO38" s="43"/>
      <c r="AP38" s="27"/>
      <c r="AQ38" s="27"/>
      <c r="AW38" s="47"/>
      <c r="AX38" s="47"/>
    </row>
    <row r="39" spans="1:50">
      <c r="A39" s="70"/>
      <c r="B39" s="87"/>
      <c r="C39" s="87"/>
      <c r="D39" s="77" t="s">
        <v>48</v>
      </c>
      <c r="E39" s="78" t="s">
        <v>44</v>
      </c>
      <c r="G39" s="28"/>
      <c r="H39" s="28"/>
      <c r="I39" s="26"/>
      <c r="J39" s="26"/>
      <c r="M39" s="28"/>
      <c r="N39" s="27"/>
      <c r="O39" s="27"/>
      <c r="P39" s="27"/>
      <c r="Q39" s="79"/>
      <c r="R39" s="61"/>
      <c r="S39" s="90"/>
      <c r="T39" s="28"/>
      <c r="U39" s="38"/>
      <c r="W39" s="39"/>
      <c r="X39" s="40"/>
      <c r="Y39" s="42"/>
      <c r="Z39" s="42"/>
      <c r="AA39" s="42"/>
      <c r="AB39" s="42"/>
      <c r="AC39" s="42"/>
      <c r="AD39" s="42"/>
      <c r="AE39" s="42"/>
      <c r="AF39" s="42"/>
      <c r="AG39" s="42"/>
      <c r="AH39" s="44"/>
      <c r="AI39" s="27"/>
      <c r="AJ39" s="39"/>
      <c r="AK39" s="39"/>
      <c r="AL39" s="42"/>
      <c r="AM39" s="42"/>
      <c r="AN39" s="42"/>
      <c r="AO39" s="43"/>
      <c r="AP39" s="27"/>
      <c r="AQ39" s="27"/>
      <c r="AW39" s="47"/>
      <c r="AX39" s="47"/>
    </row>
    <row r="40" spans="1:50">
      <c r="A40" s="70"/>
      <c r="B40" s="87"/>
      <c r="C40" s="87"/>
      <c r="D40" s="77" t="s">
        <v>81</v>
      </c>
      <c r="E40" s="78" t="s">
        <v>354</v>
      </c>
      <c r="G40" s="28"/>
      <c r="H40" s="28"/>
      <c r="I40" s="26"/>
      <c r="J40" s="26"/>
      <c r="M40" s="28"/>
      <c r="N40" s="27"/>
      <c r="O40" s="27"/>
      <c r="P40" s="27"/>
      <c r="Q40" s="79"/>
      <c r="R40" s="61"/>
      <c r="S40" s="90"/>
      <c r="T40" s="55"/>
      <c r="U40" s="38"/>
      <c r="W40" s="39"/>
      <c r="X40" s="40"/>
      <c r="Y40" s="42"/>
      <c r="Z40" s="42"/>
      <c r="AA40" s="42"/>
      <c r="AB40" s="42"/>
      <c r="AC40" s="42"/>
      <c r="AD40" s="42"/>
      <c r="AE40" s="42"/>
      <c r="AF40" s="42"/>
      <c r="AG40" s="42"/>
      <c r="AH40" s="44"/>
      <c r="AI40" s="27"/>
      <c r="AJ40" s="39"/>
      <c r="AK40" s="39"/>
      <c r="AL40" s="42"/>
      <c r="AM40" s="42"/>
      <c r="AN40" s="42"/>
      <c r="AO40" s="43"/>
      <c r="AP40" s="27"/>
      <c r="AQ40" s="27"/>
      <c r="AW40" s="47"/>
      <c r="AX40" s="47"/>
    </row>
    <row r="41" spans="1:50">
      <c r="A41" s="70"/>
      <c r="B41" s="87"/>
      <c r="C41" s="87"/>
      <c r="D41" s="77" t="s">
        <v>49</v>
      </c>
      <c r="E41" s="78" t="s">
        <v>21</v>
      </c>
      <c r="G41" s="28"/>
      <c r="H41" s="28"/>
      <c r="I41" s="26"/>
      <c r="J41" s="26"/>
      <c r="M41" s="28"/>
      <c r="N41" s="27"/>
      <c r="O41" s="27"/>
      <c r="P41" s="27"/>
      <c r="Q41" s="79"/>
      <c r="R41" s="61"/>
      <c r="S41" s="90"/>
      <c r="T41" s="55"/>
      <c r="U41" s="27"/>
      <c r="W41" s="39"/>
      <c r="X41" s="40"/>
      <c r="Y41" s="42"/>
      <c r="Z41" s="42"/>
      <c r="AA41" s="42"/>
      <c r="AB41" s="42"/>
      <c r="AC41" s="42"/>
      <c r="AD41" s="42"/>
      <c r="AE41" s="42"/>
      <c r="AF41" s="42"/>
      <c r="AG41" s="42"/>
      <c r="AH41" s="44"/>
      <c r="AI41" s="27"/>
      <c r="AJ41" s="39"/>
      <c r="AK41" s="39"/>
      <c r="AL41" s="42"/>
      <c r="AM41" s="42"/>
      <c r="AN41" s="42"/>
      <c r="AO41" s="43"/>
      <c r="AP41" s="27"/>
      <c r="AQ41" s="27"/>
      <c r="AW41" s="47"/>
      <c r="AX41" s="47"/>
    </row>
    <row r="42" spans="1:50">
      <c r="A42" s="70"/>
      <c r="B42" s="91" t="s">
        <v>178</v>
      </c>
      <c r="C42" s="91"/>
      <c r="D42" s="92" t="s">
        <v>319</v>
      </c>
      <c r="E42" s="93" t="s">
        <v>320</v>
      </c>
      <c r="G42" s="28"/>
      <c r="H42" s="28"/>
      <c r="I42" s="27"/>
      <c r="J42" s="26"/>
      <c r="M42" s="28"/>
      <c r="N42" s="27"/>
      <c r="O42" s="27"/>
      <c r="P42" s="27"/>
      <c r="Q42" s="60"/>
      <c r="R42" s="61"/>
      <c r="S42" s="83"/>
      <c r="T42" s="55"/>
      <c r="U42" s="27"/>
      <c r="W42" s="39"/>
      <c r="X42" s="40"/>
      <c r="Y42" s="42"/>
      <c r="Z42" s="42"/>
      <c r="AA42" s="42"/>
      <c r="AB42" s="42"/>
      <c r="AC42" s="42"/>
      <c r="AD42" s="42"/>
      <c r="AE42" s="42"/>
      <c r="AF42" s="42"/>
      <c r="AG42" s="42"/>
      <c r="AH42" s="44"/>
      <c r="AI42" s="27"/>
      <c r="AJ42" s="39"/>
      <c r="AK42" s="39"/>
      <c r="AL42" s="42"/>
      <c r="AM42" s="42"/>
      <c r="AN42" s="42"/>
      <c r="AO42" s="43"/>
      <c r="AP42" s="27"/>
      <c r="AQ42" s="27"/>
      <c r="AW42" s="47"/>
      <c r="AX42" s="47"/>
    </row>
    <row r="43" spans="1:50">
      <c r="A43" s="70"/>
      <c r="B43" s="76" t="s">
        <v>179</v>
      </c>
      <c r="C43" s="76"/>
      <c r="D43" s="77" t="s">
        <v>269</v>
      </c>
      <c r="E43" s="78" t="s">
        <v>270</v>
      </c>
      <c r="G43" s="28"/>
      <c r="H43" s="28"/>
      <c r="I43" s="27"/>
      <c r="J43" s="26"/>
      <c r="M43" s="48"/>
      <c r="N43" s="60"/>
      <c r="O43" s="79"/>
      <c r="P43" s="79"/>
      <c r="Q43" s="27"/>
      <c r="R43" s="61"/>
      <c r="S43" s="94"/>
      <c r="T43" s="55"/>
      <c r="U43" s="38"/>
      <c r="W43" s="27"/>
      <c r="X43" s="28"/>
      <c r="Y43" s="42"/>
      <c r="Z43" s="42"/>
      <c r="AA43" s="42"/>
      <c r="AB43" s="42"/>
      <c r="AC43" s="42"/>
      <c r="AD43" s="42"/>
      <c r="AE43" s="42"/>
      <c r="AF43" s="42"/>
      <c r="AG43" s="42"/>
      <c r="AH43" s="44"/>
      <c r="AI43" s="27"/>
      <c r="AJ43" s="39"/>
      <c r="AK43" s="39"/>
      <c r="AL43" s="42"/>
      <c r="AM43" s="42"/>
      <c r="AN43" s="42"/>
      <c r="AO43" s="43"/>
      <c r="AP43" s="27"/>
      <c r="AQ43" s="27"/>
      <c r="AW43" s="47"/>
      <c r="AX43" s="47"/>
    </row>
    <row r="44" spans="1:50">
      <c r="A44" s="70"/>
      <c r="B44" s="76"/>
      <c r="C44" s="76"/>
      <c r="D44" s="77" t="s">
        <v>268</v>
      </c>
      <c r="E44" s="78" t="s">
        <v>271</v>
      </c>
      <c r="G44" s="28"/>
      <c r="H44" s="28"/>
      <c r="I44" s="27"/>
      <c r="J44" s="26"/>
      <c r="M44" s="48"/>
      <c r="N44" s="60"/>
      <c r="O44" s="79"/>
      <c r="P44" s="79"/>
      <c r="Q44" s="27"/>
      <c r="R44" s="61"/>
      <c r="S44" s="94"/>
      <c r="T44" s="55"/>
      <c r="U44" s="38"/>
      <c r="W44" s="27"/>
      <c r="X44" s="28"/>
      <c r="Y44" s="42"/>
      <c r="Z44" s="42"/>
      <c r="AA44" s="42"/>
      <c r="AB44" s="42"/>
      <c r="AC44" s="42"/>
      <c r="AD44" s="42"/>
      <c r="AE44" s="42"/>
      <c r="AF44" s="42"/>
      <c r="AG44" s="42"/>
      <c r="AH44" s="44"/>
      <c r="AI44" s="27"/>
      <c r="AJ44" s="39"/>
      <c r="AK44" s="39"/>
      <c r="AL44" s="42"/>
      <c r="AM44" s="42"/>
      <c r="AN44" s="42"/>
      <c r="AO44" s="43"/>
      <c r="AP44" s="27"/>
      <c r="AQ44" s="27"/>
      <c r="AW44" s="47"/>
      <c r="AX44" s="47"/>
    </row>
    <row r="45" spans="1:50">
      <c r="A45" s="70"/>
      <c r="B45" s="76"/>
      <c r="C45" s="76"/>
      <c r="D45" s="77" t="s">
        <v>51</v>
      </c>
      <c r="E45" s="78" t="s">
        <v>8</v>
      </c>
      <c r="G45" s="28"/>
      <c r="H45" s="28"/>
      <c r="I45" s="27"/>
      <c r="J45" s="26"/>
      <c r="M45" s="28"/>
      <c r="N45" s="27"/>
      <c r="O45" s="27"/>
      <c r="P45" s="27"/>
      <c r="Q45" s="27"/>
      <c r="R45" s="80"/>
      <c r="S45" s="53"/>
      <c r="T45" s="55"/>
      <c r="U45" s="38"/>
      <c r="W45" s="39"/>
      <c r="X45" s="40"/>
      <c r="Y45" s="42"/>
      <c r="Z45" s="42"/>
      <c r="AA45" s="42"/>
      <c r="AB45" s="42"/>
      <c r="AC45" s="42"/>
      <c r="AD45" s="42"/>
      <c r="AE45" s="42"/>
      <c r="AF45" s="42"/>
      <c r="AG45" s="42"/>
      <c r="AH45" s="44"/>
      <c r="AI45" s="27"/>
      <c r="AJ45" s="39"/>
      <c r="AK45" s="39"/>
      <c r="AL45" s="42"/>
      <c r="AM45" s="42"/>
      <c r="AN45" s="42"/>
      <c r="AO45" s="43"/>
      <c r="AP45" s="27"/>
      <c r="AQ45" s="27"/>
      <c r="AW45" s="47"/>
      <c r="AX45" s="47"/>
    </row>
    <row r="46" spans="1:50">
      <c r="A46" s="70"/>
      <c r="B46" s="76"/>
      <c r="C46" s="76"/>
      <c r="D46" s="77" t="s">
        <v>104</v>
      </c>
      <c r="E46" s="95" t="s">
        <v>105</v>
      </c>
      <c r="G46" s="28"/>
      <c r="H46" s="28"/>
      <c r="I46" s="27"/>
      <c r="J46" s="26"/>
      <c r="M46" s="28"/>
      <c r="N46" s="27"/>
      <c r="O46" s="27"/>
      <c r="P46" s="27"/>
      <c r="Q46" s="27"/>
      <c r="R46" s="80"/>
      <c r="S46" s="53"/>
      <c r="T46" s="28"/>
      <c r="U46" s="38"/>
      <c r="W46" s="39"/>
      <c r="X46" s="40"/>
      <c r="Y46" s="42"/>
      <c r="Z46" s="42"/>
      <c r="AA46" s="42"/>
      <c r="AB46" s="42"/>
      <c r="AC46" s="42"/>
      <c r="AD46" s="42"/>
      <c r="AE46" s="42"/>
      <c r="AF46" s="42"/>
      <c r="AG46" s="42"/>
      <c r="AH46" s="44"/>
      <c r="AI46" s="27"/>
      <c r="AJ46" s="39"/>
      <c r="AK46" s="39"/>
      <c r="AL46" s="42"/>
      <c r="AM46" s="42"/>
      <c r="AN46" s="42"/>
      <c r="AO46" s="43"/>
      <c r="AP46" s="27"/>
      <c r="AQ46" s="27"/>
      <c r="AW46" s="47"/>
      <c r="AX46" s="47"/>
    </row>
    <row r="47" spans="1:50">
      <c r="A47" s="70"/>
      <c r="B47" s="76"/>
      <c r="C47" s="76"/>
      <c r="D47" s="77" t="s">
        <v>94</v>
      </c>
      <c r="E47" s="78" t="s">
        <v>95</v>
      </c>
      <c r="G47" s="28"/>
      <c r="H47" s="28"/>
      <c r="I47" s="27"/>
      <c r="J47" s="26"/>
      <c r="M47" s="28"/>
      <c r="N47" s="27"/>
      <c r="O47" s="27"/>
      <c r="P47" s="27"/>
      <c r="Q47" s="27"/>
      <c r="R47" s="27"/>
      <c r="S47" s="53"/>
      <c r="T47" s="28"/>
      <c r="U47" s="38"/>
      <c r="W47" s="27"/>
      <c r="X47" s="28"/>
      <c r="Y47" s="42"/>
      <c r="Z47" s="42"/>
      <c r="AA47" s="42"/>
      <c r="AB47" s="42"/>
      <c r="AC47" s="42"/>
      <c r="AD47" s="42"/>
      <c r="AE47" s="42"/>
      <c r="AF47" s="42"/>
      <c r="AG47" s="42"/>
      <c r="AH47" s="43"/>
      <c r="AI47" s="27"/>
      <c r="AJ47" s="39"/>
      <c r="AK47" s="39"/>
      <c r="AL47" s="42"/>
      <c r="AM47" s="42"/>
      <c r="AN47" s="42"/>
      <c r="AO47" s="43"/>
      <c r="AP47" s="27"/>
      <c r="AQ47" s="27"/>
      <c r="AW47" s="47"/>
      <c r="AX47" s="47"/>
    </row>
    <row r="48" spans="1:50">
      <c r="A48" s="70"/>
      <c r="B48" s="76"/>
      <c r="C48" s="76"/>
      <c r="D48" s="77" t="s">
        <v>316</v>
      </c>
      <c r="E48" s="78" t="s">
        <v>4</v>
      </c>
      <c r="G48" s="28"/>
      <c r="H48" s="28"/>
      <c r="I48" s="27"/>
      <c r="J48" s="26"/>
      <c r="M48" s="28"/>
      <c r="N48" s="27"/>
      <c r="O48" s="27"/>
      <c r="P48" s="27"/>
      <c r="Q48" s="27"/>
      <c r="R48" s="27"/>
      <c r="S48" s="53"/>
      <c r="T48" s="55"/>
      <c r="U48" s="38"/>
      <c r="W48" s="34"/>
      <c r="X48" s="96"/>
      <c r="Y48" s="42"/>
      <c r="Z48" s="42"/>
      <c r="AA48" s="42"/>
      <c r="AB48" s="42"/>
      <c r="AC48" s="42"/>
      <c r="AD48" s="42"/>
      <c r="AE48" s="27"/>
      <c r="AF48" s="27"/>
      <c r="AG48" s="27"/>
      <c r="AH48" s="27"/>
      <c r="AI48" s="27"/>
      <c r="AJ48" s="44"/>
      <c r="AK48" s="39"/>
      <c r="AL48" s="42"/>
      <c r="AM48" s="42"/>
      <c r="AN48" s="42"/>
      <c r="AO48" s="27"/>
      <c r="AP48" s="27"/>
      <c r="AQ48" s="27"/>
    </row>
    <row r="49" spans="1:41">
      <c r="A49" s="70"/>
      <c r="B49" s="97" t="s">
        <v>179</v>
      </c>
      <c r="C49" s="97"/>
      <c r="D49" s="92" t="s">
        <v>181</v>
      </c>
      <c r="E49" s="93" t="s">
        <v>182</v>
      </c>
      <c r="G49" s="26"/>
      <c r="H49" s="26"/>
      <c r="M49" s="27"/>
      <c r="N49" s="27"/>
      <c r="O49" s="27"/>
      <c r="P49" s="27"/>
      <c r="R49" s="55"/>
      <c r="S49" s="38"/>
      <c r="U49" s="27"/>
      <c r="V49" s="28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42"/>
      <c r="AL49" s="27"/>
      <c r="AM49" s="27"/>
      <c r="AN49" s="27"/>
      <c r="AO49" s="27"/>
    </row>
    <row r="50" spans="1:41">
      <c r="A50" s="70"/>
      <c r="B50" s="84" t="s">
        <v>183</v>
      </c>
      <c r="C50" s="84"/>
      <c r="D50" s="72" t="s">
        <v>196</v>
      </c>
      <c r="E50" s="98" t="s">
        <v>150</v>
      </c>
      <c r="G50" s="26"/>
      <c r="H50" s="26"/>
      <c r="L50" s="49"/>
      <c r="M50" s="79"/>
      <c r="N50" s="27"/>
      <c r="O50" s="27"/>
      <c r="P50" s="27"/>
      <c r="R50" s="55"/>
      <c r="S50" s="27"/>
      <c r="U50" s="27"/>
      <c r="V50" s="28"/>
      <c r="W50" s="27"/>
      <c r="X50" s="27"/>
      <c r="Y50" s="27"/>
      <c r="Z50" s="27"/>
      <c r="AA50" s="99"/>
      <c r="AB50" s="99"/>
      <c r="AC50" s="27"/>
      <c r="AD50" s="27"/>
      <c r="AE50" s="27"/>
      <c r="AF50" s="79"/>
      <c r="AG50" s="27"/>
      <c r="AH50" s="27"/>
      <c r="AI50" s="27"/>
      <c r="AJ50" s="27"/>
      <c r="AK50" s="27"/>
      <c r="AL50" s="27"/>
      <c r="AM50" s="27"/>
      <c r="AN50" s="27"/>
      <c r="AO50" s="27"/>
    </row>
    <row r="51" spans="1:41">
      <c r="A51" s="70"/>
      <c r="B51" s="87"/>
      <c r="C51" s="87"/>
      <c r="D51" s="77" t="s">
        <v>214</v>
      </c>
      <c r="E51" s="78" t="s">
        <v>215</v>
      </c>
      <c r="G51" s="26"/>
      <c r="H51" s="26"/>
      <c r="M51" s="27"/>
      <c r="N51" s="27"/>
      <c r="O51" s="27"/>
      <c r="P51" s="27"/>
      <c r="R51" s="55"/>
      <c r="S51" s="27"/>
      <c r="T51" s="38"/>
      <c r="U51" s="38"/>
      <c r="V51" s="100"/>
      <c r="W51" s="27"/>
      <c r="X51" s="27"/>
      <c r="Y51" s="27"/>
      <c r="Z51" s="27"/>
      <c r="AA51" s="27"/>
      <c r="AB51" s="27"/>
      <c r="AC51" s="27"/>
      <c r="AD51" s="27"/>
      <c r="AE51" s="101"/>
      <c r="AF51" s="27"/>
      <c r="AG51" s="27"/>
      <c r="AH51" s="27"/>
      <c r="AI51" s="27"/>
      <c r="AJ51" s="27"/>
      <c r="AK51" s="27"/>
      <c r="AL51" s="27"/>
      <c r="AM51" s="27"/>
      <c r="AN51" s="27"/>
      <c r="AO51" s="27"/>
    </row>
    <row r="52" spans="1:41">
      <c r="A52" s="70"/>
      <c r="B52" s="87"/>
      <c r="C52" s="87"/>
      <c r="D52" s="27" t="s">
        <v>318</v>
      </c>
      <c r="E52" s="27" t="s">
        <v>317</v>
      </c>
      <c r="G52" s="26"/>
      <c r="H52" s="26"/>
      <c r="M52" s="27"/>
      <c r="N52" s="27"/>
      <c r="O52" s="27"/>
      <c r="P52" s="27"/>
      <c r="R52" s="55"/>
      <c r="S52" s="27"/>
      <c r="T52" s="38"/>
      <c r="U52" s="38"/>
      <c r="V52" s="100"/>
      <c r="W52" s="27"/>
      <c r="X52" s="27"/>
      <c r="Y52" s="27"/>
      <c r="Z52" s="27"/>
      <c r="AA52" s="27"/>
      <c r="AB52" s="27"/>
      <c r="AC52" s="27"/>
      <c r="AD52" s="27"/>
      <c r="AE52" s="35"/>
      <c r="AF52" s="27"/>
      <c r="AG52" s="27"/>
      <c r="AH52" s="27"/>
      <c r="AI52" s="27"/>
      <c r="AJ52" s="27"/>
      <c r="AK52" s="27"/>
      <c r="AL52" s="27"/>
      <c r="AM52" s="27"/>
      <c r="AN52" s="27"/>
      <c r="AO52" s="27"/>
    </row>
    <row r="53" spans="1:41">
      <c r="A53" s="70"/>
      <c r="B53" s="87"/>
      <c r="C53" s="87"/>
      <c r="D53" s="77" t="s">
        <v>52</v>
      </c>
      <c r="E53" s="78" t="s">
        <v>41</v>
      </c>
      <c r="G53" s="26"/>
      <c r="H53" s="26"/>
      <c r="M53" s="27"/>
      <c r="N53" s="27"/>
      <c r="O53" s="27"/>
      <c r="P53" s="27"/>
      <c r="R53" s="102"/>
      <c r="T53" s="38"/>
      <c r="U53" s="38"/>
      <c r="V53" s="100"/>
      <c r="W53" s="27"/>
      <c r="X53" s="27"/>
      <c r="Y53" s="27"/>
      <c r="Z53" s="27"/>
      <c r="AA53" s="27"/>
      <c r="AB53" s="27"/>
      <c r="AC53" s="27"/>
      <c r="AD53" s="27"/>
      <c r="AE53" s="101"/>
      <c r="AF53" s="27"/>
      <c r="AG53" s="27"/>
      <c r="AH53" s="27"/>
      <c r="AI53" s="27"/>
      <c r="AJ53" s="27"/>
      <c r="AK53" s="27"/>
      <c r="AL53" s="27"/>
      <c r="AM53" s="27"/>
      <c r="AN53" s="27"/>
      <c r="AO53" s="27"/>
    </row>
    <row r="54" spans="1:41">
      <c r="A54" s="70"/>
      <c r="B54" s="91" t="s">
        <v>183</v>
      </c>
      <c r="C54" s="91"/>
      <c r="D54" s="92" t="s">
        <v>55</v>
      </c>
      <c r="E54" s="93" t="s">
        <v>96</v>
      </c>
      <c r="L54" s="101"/>
      <c r="M54" s="101"/>
      <c r="N54" s="27"/>
      <c r="O54" s="27"/>
      <c r="P54" s="27"/>
      <c r="Q54" s="55"/>
      <c r="R54" s="102"/>
      <c r="T54" s="38"/>
      <c r="U54" s="38"/>
      <c r="V54" s="100"/>
      <c r="W54" s="27"/>
      <c r="X54" s="27"/>
      <c r="Y54" s="27"/>
      <c r="Z54" s="27"/>
      <c r="AA54" s="27"/>
      <c r="AB54" s="27"/>
      <c r="AC54" s="27"/>
      <c r="AD54" s="27"/>
      <c r="AE54" s="101"/>
      <c r="AF54" s="27"/>
      <c r="AG54" s="27"/>
      <c r="AH54" s="27"/>
      <c r="AI54" s="27"/>
      <c r="AJ54" s="27"/>
      <c r="AK54" s="27"/>
      <c r="AL54" s="27"/>
      <c r="AM54" s="27"/>
      <c r="AN54" s="27"/>
      <c r="AO54" s="27"/>
    </row>
    <row r="55" spans="1:41">
      <c r="A55" s="70"/>
      <c r="B55" s="71" t="s">
        <v>184</v>
      </c>
      <c r="C55" s="71"/>
      <c r="D55" s="77" t="s">
        <v>56</v>
      </c>
      <c r="E55" s="78" t="s">
        <v>2</v>
      </c>
      <c r="L55" s="101"/>
      <c r="M55" s="101"/>
      <c r="N55" s="27"/>
      <c r="O55" s="27"/>
      <c r="P55" s="27"/>
      <c r="Q55" s="55"/>
      <c r="R55" s="102"/>
      <c r="T55" s="38"/>
      <c r="U55" s="38"/>
      <c r="V55" s="100"/>
      <c r="W55" s="27"/>
      <c r="X55" s="27"/>
      <c r="Y55" s="27"/>
      <c r="Z55" s="27"/>
      <c r="AA55" s="27"/>
      <c r="AB55" s="27"/>
      <c r="AC55" s="27"/>
      <c r="AD55" s="27"/>
      <c r="AE55" s="101"/>
      <c r="AF55" s="27"/>
      <c r="AG55" s="27"/>
      <c r="AH55" s="27"/>
      <c r="AI55" s="27"/>
      <c r="AJ55" s="27"/>
      <c r="AK55" s="27"/>
      <c r="AL55" s="27"/>
      <c r="AM55" s="27"/>
      <c r="AN55" s="27"/>
      <c r="AO55" s="27"/>
    </row>
    <row r="56" spans="1:41">
      <c r="A56" s="70"/>
      <c r="B56" s="76"/>
      <c r="C56" s="76"/>
      <c r="D56" s="77" t="s">
        <v>109</v>
      </c>
      <c r="E56" s="78" t="s">
        <v>110</v>
      </c>
      <c r="L56" s="101"/>
      <c r="M56" s="101"/>
      <c r="N56" s="27"/>
      <c r="O56" s="27"/>
      <c r="P56" s="27"/>
      <c r="Q56" s="55"/>
      <c r="R56" s="102"/>
      <c r="T56" s="38"/>
      <c r="U56" s="38"/>
      <c r="V56" s="100"/>
      <c r="W56" s="27"/>
      <c r="X56" s="27"/>
      <c r="Y56" s="27"/>
      <c r="Z56" s="27"/>
      <c r="AA56" s="27"/>
      <c r="AB56" s="27"/>
      <c r="AC56" s="27"/>
      <c r="AD56" s="27"/>
      <c r="AE56" s="101"/>
      <c r="AF56" s="27"/>
      <c r="AG56" s="27"/>
      <c r="AH56" s="27"/>
      <c r="AI56" s="27"/>
      <c r="AJ56" s="27"/>
      <c r="AK56" s="27"/>
      <c r="AL56" s="27"/>
      <c r="AM56" s="27"/>
      <c r="AN56" s="27"/>
      <c r="AO56" s="27"/>
    </row>
    <row r="57" spans="1:41">
      <c r="A57" s="70"/>
      <c r="B57" s="76"/>
      <c r="C57" s="76"/>
      <c r="D57" s="77" t="s">
        <v>57</v>
      </c>
      <c r="E57" s="78" t="s">
        <v>148</v>
      </c>
      <c r="L57" s="101"/>
      <c r="M57" s="101"/>
      <c r="N57" s="27"/>
      <c r="O57" s="27"/>
      <c r="P57" s="27"/>
      <c r="Q57" s="55"/>
      <c r="R57" s="102"/>
      <c r="T57" s="38"/>
      <c r="U57" s="38"/>
      <c r="V57" s="100"/>
      <c r="W57" s="27"/>
      <c r="X57" s="27"/>
      <c r="Y57" s="27"/>
      <c r="Z57" s="27"/>
      <c r="AA57" s="27"/>
      <c r="AB57" s="27"/>
      <c r="AC57" s="27"/>
      <c r="AD57" s="27"/>
      <c r="AE57" s="103"/>
      <c r="AF57" s="27"/>
      <c r="AG57" s="27"/>
      <c r="AH57" s="27"/>
      <c r="AI57" s="27"/>
      <c r="AJ57" s="27"/>
      <c r="AK57" s="27"/>
      <c r="AL57" s="27"/>
      <c r="AM57" s="27"/>
      <c r="AN57" s="27"/>
      <c r="AO57" s="27"/>
    </row>
    <row r="58" spans="1:41">
      <c r="A58" s="70"/>
      <c r="B58" s="76"/>
      <c r="C58" s="76"/>
      <c r="D58" s="77" t="s">
        <v>58</v>
      </c>
      <c r="E58" s="78" t="s">
        <v>149</v>
      </c>
      <c r="L58" s="101"/>
      <c r="M58" s="101"/>
      <c r="N58" s="27"/>
      <c r="O58" s="27"/>
      <c r="P58" s="27"/>
      <c r="Q58" s="55"/>
      <c r="R58" s="102"/>
      <c r="T58" s="38"/>
      <c r="U58" s="38"/>
      <c r="V58" s="100"/>
      <c r="W58" s="27"/>
      <c r="X58" s="27"/>
      <c r="Y58" s="27"/>
      <c r="Z58" s="27"/>
      <c r="AA58" s="27"/>
      <c r="AB58" s="27"/>
      <c r="AC58" s="27"/>
      <c r="AD58" s="27"/>
      <c r="AE58" s="103"/>
      <c r="AF58" s="27"/>
      <c r="AG58" s="27"/>
      <c r="AH58" s="27"/>
      <c r="AI58" s="27"/>
      <c r="AJ58" s="27"/>
      <c r="AK58" s="27"/>
      <c r="AL58" s="27"/>
      <c r="AM58" s="27"/>
      <c r="AN58" s="27"/>
      <c r="AO58" s="27"/>
    </row>
    <row r="59" spans="1:41">
      <c r="A59" s="70"/>
      <c r="B59" s="76"/>
      <c r="C59" s="76"/>
      <c r="D59" s="77" t="s">
        <v>59</v>
      </c>
      <c r="E59" s="78" t="s">
        <v>147</v>
      </c>
      <c r="L59" s="101"/>
      <c r="M59" s="101"/>
      <c r="N59" s="27"/>
      <c r="O59" s="27"/>
      <c r="P59" s="27"/>
      <c r="Q59" s="55"/>
      <c r="R59" s="102"/>
      <c r="T59" s="38"/>
      <c r="U59" s="38"/>
      <c r="V59" s="100"/>
      <c r="W59" s="27"/>
      <c r="X59" s="27"/>
      <c r="Y59" s="27"/>
      <c r="Z59" s="27"/>
      <c r="AA59" s="27"/>
      <c r="AB59" s="27"/>
      <c r="AC59" s="27"/>
      <c r="AD59" s="27"/>
      <c r="AE59" s="101"/>
      <c r="AF59" s="27"/>
      <c r="AG59" s="27"/>
      <c r="AH59" s="27"/>
      <c r="AI59" s="27"/>
      <c r="AJ59" s="27"/>
      <c r="AK59" s="27"/>
      <c r="AL59" s="27"/>
      <c r="AM59" s="27"/>
      <c r="AN59" s="27"/>
      <c r="AO59" s="27"/>
    </row>
    <row r="60" spans="1:41">
      <c r="A60" s="70"/>
      <c r="B60" s="76"/>
      <c r="C60" s="76"/>
      <c r="D60" s="77" t="s">
        <v>224</v>
      </c>
      <c r="E60" s="78" t="s">
        <v>225</v>
      </c>
      <c r="L60" s="101"/>
      <c r="M60" s="101"/>
      <c r="N60" s="27"/>
      <c r="O60" s="27"/>
      <c r="P60" s="27"/>
      <c r="Q60" s="55"/>
      <c r="R60" s="102"/>
      <c r="T60" s="38"/>
      <c r="U60" s="38"/>
      <c r="V60" s="100"/>
      <c r="W60" s="27"/>
      <c r="X60" s="27"/>
      <c r="Y60" s="27"/>
      <c r="Z60" s="27"/>
      <c r="AA60" s="27"/>
      <c r="AB60" s="27"/>
      <c r="AC60" s="27"/>
      <c r="AD60" s="27"/>
      <c r="AE60" s="35"/>
      <c r="AF60" s="27"/>
      <c r="AG60" s="27"/>
      <c r="AH60" s="27"/>
      <c r="AI60" s="27"/>
      <c r="AJ60" s="27"/>
      <c r="AK60" s="27"/>
      <c r="AL60" s="27"/>
      <c r="AM60" s="27"/>
      <c r="AN60" s="27"/>
      <c r="AO60" s="27"/>
    </row>
    <row r="61" spans="1:41">
      <c r="A61" s="70"/>
      <c r="B61" s="76"/>
      <c r="C61" s="76"/>
      <c r="D61" s="77" t="s">
        <v>60</v>
      </c>
      <c r="E61" s="78" t="s">
        <v>9</v>
      </c>
      <c r="L61" s="101"/>
      <c r="M61" s="101"/>
      <c r="N61" s="27"/>
      <c r="O61" s="27"/>
      <c r="P61" s="27"/>
      <c r="Q61" s="55"/>
      <c r="R61" s="102"/>
      <c r="T61" s="38"/>
      <c r="U61" s="38"/>
      <c r="V61" s="100"/>
      <c r="W61" s="27"/>
      <c r="X61" s="27"/>
      <c r="Y61" s="27"/>
      <c r="Z61" s="27"/>
      <c r="AA61" s="27"/>
      <c r="AB61" s="27"/>
      <c r="AC61" s="27"/>
      <c r="AD61" s="27"/>
      <c r="AE61" s="35"/>
      <c r="AF61" s="27"/>
      <c r="AG61" s="27"/>
      <c r="AH61" s="27"/>
      <c r="AI61" s="27"/>
      <c r="AJ61" s="27"/>
      <c r="AK61" s="27"/>
      <c r="AL61" s="27"/>
      <c r="AM61" s="27"/>
      <c r="AN61" s="27"/>
      <c r="AO61" s="27"/>
    </row>
    <row r="62" spans="1:41">
      <c r="A62" s="70"/>
      <c r="B62" s="76"/>
      <c r="C62" s="76"/>
      <c r="D62" s="77" t="s">
        <v>199</v>
      </c>
      <c r="E62" s="78" t="s">
        <v>200</v>
      </c>
      <c r="L62" s="101"/>
      <c r="M62" s="101"/>
      <c r="N62" s="27"/>
      <c r="O62" s="27"/>
      <c r="P62" s="27"/>
      <c r="Q62" s="81"/>
      <c r="R62" s="102"/>
      <c r="T62" s="38"/>
      <c r="U62" s="38"/>
      <c r="V62" s="100"/>
      <c r="W62" s="27"/>
      <c r="X62" s="27"/>
      <c r="Y62" s="27"/>
      <c r="Z62" s="27"/>
      <c r="AA62" s="27"/>
      <c r="AB62" s="27"/>
      <c r="AC62" s="27"/>
      <c r="AD62" s="27"/>
      <c r="AE62" s="103"/>
      <c r="AF62" s="27"/>
      <c r="AG62" s="27"/>
      <c r="AH62" s="27"/>
      <c r="AI62" s="27"/>
      <c r="AJ62" s="27"/>
      <c r="AK62" s="27"/>
      <c r="AL62" s="27"/>
      <c r="AM62" s="27"/>
      <c r="AN62" s="27"/>
      <c r="AO62" s="27"/>
    </row>
    <row r="63" spans="1:41">
      <c r="A63" s="70"/>
      <c r="B63" s="76"/>
      <c r="C63" s="76"/>
      <c r="D63" s="77" t="s">
        <v>145</v>
      </c>
      <c r="E63" s="78" t="s">
        <v>151</v>
      </c>
      <c r="L63" s="101"/>
      <c r="M63" s="101"/>
      <c r="N63" s="27"/>
      <c r="O63" s="27"/>
      <c r="P63" s="27"/>
      <c r="Q63" s="81"/>
      <c r="R63" s="102"/>
      <c r="T63" s="38"/>
      <c r="U63" s="38"/>
      <c r="V63" s="100"/>
      <c r="W63" s="27"/>
      <c r="X63" s="27"/>
      <c r="Y63" s="27"/>
      <c r="Z63" s="27"/>
      <c r="AA63" s="27"/>
      <c r="AB63" s="27"/>
      <c r="AC63" s="27"/>
      <c r="AD63" s="27"/>
      <c r="AE63" s="103"/>
      <c r="AF63" s="27"/>
      <c r="AG63" s="27"/>
      <c r="AH63" s="27"/>
      <c r="AI63" s="27"/>
      <c r="AJ63" s="27"/>
      <c r="AK63" s="27"/>
      <c r="AL63" s="27"/>
      <c r="AM63" s="27"/>
      <c r="AN63" s="27"/>
      <c r="AO63" s="27"/>
    </row>
    <row r="64" spans="1:41">
      <c r="A64" s="70"/>
      <c r="B64" s="76"/>
      <c r="C64" s="76"/>
      <c r="D64" s="77" t="s">
        <v>146</v>
      </c>
      <c r="E64" s="78" t="s">
        <v>152</v>
      </c>
      <c r="L64" s="101"/>
      <c r="M64" s="101"/>
      <c r="N64" s="27"/>
      <c r="O64" s="27"/>
      <c r="P64" s="27"/>
      <c r="Q64" s="55"/>
      <c r="R64" s="102"/>
      <c r="T64" s="38"/>
      <c r="U64" s="38"/>
      <c r="V64" s="100"/>
      <c r="W64" s="27"/>
      <c r="X64" s="27"/>
      <c r="Y64" s="27"/>
      <c r="Z64" s="27"/>
      <c r="AA64" s="27"/>
      <c r="AB64" s="27"/>
      <c r="AC64" s="27"/>
      <c r="AD64" s="27"/>
      <c r="AE64" s="101"/>
      <c r="AF64" s="27"/>
      <c r="AG64" s="27"/>
      <c r="AH64" s="27"/>
      <c r="AI64" s="27"/>
      <c r="AJ64" s="27"/>
      <c r="AK64" s="27"/>
      <c r="AL64" s="27"/>
      <c r="AM64" s="27"/>
      <c r="AN64" s="27"/>
      <c r="AO64" s="27"/>
    </row>
    <row r="65" spans="1:41">
      <c r="A65" s="70"/>
      <c r="B65" s="76"/>
      <c r="C65" s="76"/>
      <c r="D65" s="77" t="s">
        <v>61</v>
      </c>
      <c r="E65" s="78" t="s">
        <v>190</v>
      </c>
      <c r="L65" s="101"/>
      <c r="M65" s="101"/>
      <c r="N65" s="27"/>
      <c r="O65" s="27"/>
      <c r="P65" s="27"/>
      <c r="Q65" s="55"/>
      <c r="R65" s="102"/>
      <c r="T65" s="38"/>
      <c r="U65" s="38"/>
      <c r="V65" s="100"/>
      <c r="W65" s="27"/>
      <c r="X65" s="27"/>
      <c r="Y65" s="27"/>
      <c r="Z65" s="27"/>
      <c r="AA65" s="27"/>
      <c r="AB65" s="27"/>
      <c r="AC65" s="27"/>
      <c r="AD65" s="27"/>
      <c r="AE65" s="101"/>
      <c r="AF65" s="27"/>
      <c r="AG65" s="27"/>
      <c r="AH65" s="27"/>
      <c r="AI65" s="27"/>
      <c r="AJ65" s="27"/>
      <c r="AK65" s="27"/>
      <c r="AL65" s="27"/>
      <c r="AM65" s="27"/>
      <c r="AN65" s="27"/>
      <c r="AO65" s="27"/>
    </row>
    <row r="66" spans="1:41">
      <c r="A66" s="70"/>
      <c r="B66" s="76"/>
      <c r="C66" s="76"/>
      <c r="D66" s="77" t="s">
        <v>86</v>
      </c>
      <c r="E66" s="78" t="s">
        <v>10</v>
      </c>
      <c r="L66" s="101"/>
      <c r="M66" s="101"/>
      <c r="N66" s="27"/>
      <c r="O66" s="27"/>
      <c r="P66" s="27"/>
      <c r="Q66" s="55"/>
      <c r="R66" s="102"/>
      <c r="T66" s="38"/>
      <c r="U66" s="38"/>
      <c r="V66" s="100"/>
      <c r="W66" s="38"/>
      <c r="X66" s="38"/>
      <c r="Y66" s="38"/>
      <c r="Z66" s="38"/>
      <c r="AA66" s="38"/>
      <c r="AB66" s="38"/>
      <c r="AC66" s="38"/>
      <c r="AD66" s="38"/>
      <c r="AE66" s="35"/>
      <c r="AF66" s="27"/>
      <c r="AG66" s="27"/>
      <c r="AH66" s="27"/>
      <c r="AI66" s="27"/>
      <c r="AJ66" s="27"/>
      <c r="AK66" s="27"/>
      <c r="AL66" s="27"/>
      <c r="AM66" s="27"/>
      <c r="AN66" s="27"/>
      <c r="AO66" s="27"/>
    </row>
    <row r="67" spans="1:41">
      <c r="A67" s="70"/>
      <c r="B67" s="76"/>
      <c r="C67" s="76"/>
      <c r="D67" s="77" t="s">
        <v>119</v>
      </c>
      <c r="E67" s="78" t="s">
        <v>118</v>
      </c>
      <c r="G67" s="26"/>
      <c r="H67" s="26"/>
      <c r="I67" s="104"/>
      <c r="J67" s="46"/>
      <c r="L67" s="101"/>
      <c r="M67" s="101"/>
      <c r="N67" s="27"/>
      <c r="O67" s="27"/>
      <c r="P67" s="27"/>
      <c r="Q67" s="55"/>
      <c r="R67" s="102"/>
      <c r="T67" s="38"/>
      <c r="U67" s="38"/>
      <c r="V67" s="100"/>
      <c r="W67" s="38"/>
      <c r="X67" s="38"/>
      <c r="Y67" s="38"/>
      <c r="Z67" s="38"/>
      <c r="AA67" s="38"/>
      <c r="AB67" s="38"/>
      <c r="AC67" s="38"/>
      <c r="AD67" s="38"/>
      <c r="AE67" s="105"/>
      <c r="AF67" s="27"/>
      <c r="AG67" s="27"/>
      <c r="AH67" s="27"/>
      <c r="AI67" s="27"/>
      <c r="AJ67" s="27"/>
      <c r="AK67" s="27"/>
      <c r="AL67" s="27"/>
      <c r="AM67" s="27"/>
      <c r="AN67" s="27"/>
      <c r="AO67" s="27"/>
    </row>
    <row r="68" spans="1:41">
      <c r="A68" s="70"/>
      <c r="B68" s="76"/>
      <c r="C68" s="76"/>
      <c r="D68" s="77" t="s">
        <v>38</v>
      </c>
      <c r="E68" s="78" t="s">
        <v>11</v>
      </c>
      <c r="G68" s="26"/>
      <c r="H68" s="26"/>
      <c r="I68" s="104"/>
      <c r="J68" s="46"/>
      <c r="L68" s="101"/>
      <c r="M68" s="101"/>
      <c r="N68" s="27"/>
      <c r="O68" s="27"/>
      <c r="P68" s="27"/>
      <c r="Q68" s="55"/>
      <c r="R68" s="102"/>
      <c r="T68" s="38"/>
      <c r="U68" s="38"/>
      <c r="V68" s="100"/>
      <c r="W68" s="38"/>
      <c r="X68" s="38"/>
      <c r="Y68" s="38"/>
      <c r="Z68" s="38"/>
      <c r="AA68" s="38"/>
      <c r="AB68" s="38"/>
      <c r="AC68" s="38"/>
      <c r="AD68" s="38"/>
      <c r="AE68" s="105"/>
      <c r="AF68" s="27"/>
      <c r="AG68" s="27"/>
      <c r="AH68" s="27"/>
      <c r="AI68" s="27"/>
      <c r="AJ68" s="27"/>
      <c r="AK68" s="27"/>
      <c r="AL68" s="27"/>
      <c r="AM68" s="27"/>
      <c r="AN68" s="27"/>
      <c r="AO68" s="27"/>
    </row>
    <row r="69" spans="1:41">
      <c r="A69" s="70"/>
      <c r="B69" s="76"/>
      <c r="C69" s="76"/>
      <c r="D69" s="77" t="s">
        <v>13</v>
      </c>
      <c r="E69" s="78" t="s">
        <v>13</v>
      </c>
      <c r="G69" s="26"/>
      <c r="H69" s="26"/>
      <c r="I69" s="104"/>
      <c r="J69" s="46"/>
      <c r="L69" s="101"/>
      <c r="M69" s="101"/>
      <c r="N69" s="27"/>
      <c r="O69" s="27"/>
      <c r="P69" s="27"/>
      <c r="Q69" s="55"/>
      <c r="R69" s="102"/>
      <c r="T69" s="38"/>
      <c r="U69" s="38"/>
      <c r="V69" s="100"/>
      <c r="W69" s="38"/>
      <c r="X69" s="38"/>
      <c r="Y69" s="38"/>
      <c r="Z69" s="38"/>
      <c r="AA69" s="38"/>
      <c r="AB69" s="38"/>
      <c r="AC69" s="38"/>
      <c r="AD69" s="38"/>
      <c r="AE69" s="105"/>
      <c r="AF69" s="27"/>
      <c r="AG69" s="27"/>
      <c r="AH69" s="27"/>
      <c r="AI69" s="27"/>
      <c r="AJ69" s="27"/>
      <c r="AK69" s="27"/>
      <c r="AL69" s="27"/>
      <c r="AM69" s="27"/>
      <c r="AN69" s="27"/>
      <c r="AO69" s="27"/>
    </row>
    <row r="70" spans="1:41">
      <c r="A70" s="70"/>
      <c r="B70" s="76"/>
      <c r="C70" s="76"/>
      <c r="D70" s="77" t="s">
        <v>12</v>
      </c>
      <c r="E70" s="78" t="s">
        <v>12</v>
      </c>
      <c r="G70" s="26"/>
      <c r="H70" s="26"/>
      <c r="I70" s="104"/>
      <c r="J70" s="46"/>
      <c r="L70" s="101"/>
      <c r="M70" s="101"/>
      <c r="N70" s="27"/>
      <c r="O70" s="27"/>
      <c r="P70" s="27"/>
      <c r="Q70" s="55"/>
      <c r="T70" s="38"/>
      <c r="U70" s="38"/>
      <c r="V70" s="100"/>
      <c r="W70" s="38"/>
      <c r="X70" s="38"/>
      <c r="Y70" s="38"/>
      <c r="Z70" s="38"/>
      <c r="AA70" s="38"/>
      <c r="AB70" s="38"/>
      <c r="AC70" s="38"/>
      <c r="AD70" s="38"/>
      <c r="AE70" s="105"/>
      <c r="AF70" s="27"/>
      <c r="AG70" s="27"/>
      <c r="AH70" s="27"/>
      <c r="AI70" s="27"/>
      <c r="AJ70" s="27"/>
      <c r="AK70" s="27"/>
      <c r="AL70" s="27"/>
      <c r="AM70" s="27"/>
      <c r="AN70" s="27"/>
      <c r="AO70" s="27"/>
    </row>
    <row r="71" spans="1:41" ht="13.5" thickBot="1">
      <c r="A71" s="70"/>
      <c r="B71" s="76"/>
      <c r="C71" s="76"/>
      <c r="D71" s="108" t="s">
        <v>213</v>
      </c>
      <c r="E71" s="109" t="s">
        <v>277</v>
      </c>
      <c r="H71" s="26"/>
      <c r="I71" s="104"/>
      <c r="J71" s="46"/>
      <c r="L71" s="101"/>
      <c r="M71" s="101"/>
      <c r="N71" s="27"/>
      <c r="O71" s="27"/>
      <c r="P71" s="27"/>
      <c r="T71" s="38"/>
      <c r="U71" s="38"/>
      <c r="V71" s="100"/>
      <c r="W71" s="38"/>
      <c r="X71" s="38"/>
      <c r="Y71" s="38"/>
      <c r="Z71" s="38"/>
      <c r="AA71" s="38"/>
      <c r="AB71" s="38"/>
      <c r="AC71" s="38"/>
      <c r="AD71" s="38"/>
      <c r="AE71" s="105"/>
      <c r="AF71" s="27"/>
      <c r="AG71" s="27"/>
      <c r="AH71" s="27"/>
      <c r="AI71" s="27"/>
      <c r="AJ71" s="27"/>
      <c r="AK71" s="27"/>
      <c r="AL71" s="27"/>
      <c r="AM71" s="27"/>
      <c r="AN71" s="27"/>
      <c r="AO71" s="27"/>
    </row>
    <row r="72" spans="1:41">
      <c r="A72" s="70"/>
      <c r="B72" s="76"/>
      <c r="C72" s="76"/>
      <c r="D72" s="77" t="s">
        <v>226</v>
      </c>
      <c r="E72" s="78" t="s">
        <v>227</v>
      </c>
      <c r="H72" s="26"/>
      <c r="L72" s="101"/>
      <c r="M72" s="101"/>
      <c r="N72" s="27"/>
      <c r="O72" s="27"/>
      <c r="P72" s="27"/>
      <c r="U72" s="27"/>
      <c r="V72" s="28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</row>
    <row r="73" spans="1:41" ht="13.5" thickBot="1">
      <c r="A73" s="70"/>
      <c r="B73" s="76"/>
      <c r="C73" s="76"/>
      <c r="D73" s="108" t="s">
        <v>62</v>
      </c>
      <c r="E73" s="109" t="s">
        <v>144</v>
      </c>
      <c r="G73" s="26"/>
      <c r="H73" s="26"/>
      <c r="L73" s="101"/>
      <c r="M73" s="101"/>
      <c r="N73" s="27"/>
      <c r="O73" s="27"/>
      <c r="P73" s="27"/>
      <c r="T73" s="38"/>
      <c r="U73" s="38"/>
      <c r="V73" s="100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</row>
    <row r="74" spans="1:41">
      <c r="A74" s="70"/>
      <c r="B74" s="76"/>
      <c r="C74" s="76"/>
      <c r="D74" s="77"/>
      <c r="E74" s="78"/>
      <c r="G74" s="26"/>
      <c r="H74" s="26"/>
      <c r="L74" s="101"/>
      <c r="M74" s="101"/>
      <c r="N74" s="27"/>
      <c r="O74" s="27"/>
      <c r="P74" s="27"/>
      <c r="T74" s="38"/>
      <c r="U74" s="38"/>
      <c r="V74" s="100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</row>
    <row r="75" spans="1:41" ht="13.5" thickBot="1">
      <c r="A75" s="70"/>
      <c r="B75" s="76"/>
      <c r="C75" s="76"/>
      <c r="D75" s="108"/>
      <c r="E75" s="109"/>
      <c r="G75" s="26"/>
      <c r="H75" s="26"/>
      <c r="L75" s="101"/>
      <c r="M75" s="101"/>
      <c r="N75" s="27"/>
      <c r="O75" s="27"/>
      <c r="P75" s="27"/>
      <c r="T75" s="38"/>
      <c r="U75" s="38"/>
      <c r="V75" s="100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</row>
    <row r="76" spans="1:41" ht="13.5" thickBot="1">
      <c r="A76" s="106"/>
      <c r="B76" s="107" t="s">
        <v>184</v>
      </c>
      <c r="C76" s="107"/>
      <c r="D76" s="108"/>
      <c r="E76" s="109"/>
      <c r="G76" s="26"/>
      <c r="H76" s="26"/>
      <c r="M76" s="27"/>
      <c r="N76" s="27"/>
      <c r="O76" s="27"/>
      <c r="P76" s="27"/>
      <c r="T76" s="38"/>
      <c r="U76" s="38"/>
      <c r="V76" s="100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</row>
    <row r="77" spans="1:41" ht="13.5" thickBot="1">
      <c r="D77" s="77"/>
      <c r="E77" s="88"/>
      <c r="G77" s="26"/>
      <c r="H77" s="26"/>
      <c r="L77" s="101"/>
      <c r="M77" s="101"/>
      <c r="N77" s="27"/>
      <c r="O77" s="27"/>
      <c r="P77" s="27"/>
      <c r="Q77" s="55"/>
      <c r="T77" s="38"/>
      <c r="U77" s="38"/>
      <c r="V77" s="100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</row>
    <row r="78" spans="1:41">
      <c r="A78" s="110" t="s">
        <v>194</v>
      </c>
      <c r="B78" s="111"/>
      <c r="C78" s="111"/>
      <c r="D78" s="112"/>
      <c r="E78" s="113"/>
      <c r="G78" s="26" t="s">
        <v>234</v>
      </c>
      <c r="H78" s="26"/>
      <c r="L78" s="101"/>
      <c r="M78" s="101"/>
      <c r="N78" s="27"/>
      <c r="O78" s="27"/>
      <c r="P78" s="27"/>
      <c r="Q78" s="55"/>
      <c r="U78" s="27"/>
      <c r="V78" s="28"/>
      <c r="W78" s="99"/>
      <c r="X78" s="99"/>
      <c r="Y78" s="99"/>
      <c r="Z78" s="99"/>
      <c r="AA78" s="99"/>
      <c r="AB78" s="99"/>
      <c r="AC78" s="99"/>
      <c r="AD78" s="99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</row>
    <row r="79" spans="1:41">
      <c r="A79" s="114"/>
      <c r="B79" s="71" t="s">
        <v>185</v>
      </c>
      <c r="C79" s="71"/>
      <c r="D79" s="115" t="s">
        <v>236</v>
      </c>
      <c r="E79" s="116" t="s">
        <v>327</v>
      </c>
      <c r="G79" s="27" t="s">
        <v>235</v>
      </c>
      <c r="H79" s="26"/>
      <c r="L79" s="101"/>
      <c r="M79" s="101"/>
      <c r="N79" s="27"/>
      <c r="O79" s="27"/>
      <c r="P79" s="27"/>
      <c r="Q79" s="55"/>
      <c r="U79" s="27"/>
      <c r="V79" s="28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</row>
    <row r="80" spans="1:41">
      <c r="A80" s="114"/>
      <c r="B80" s="76"/>
      <c r="C80" s="76"/>
      <c r="D80" s="117" t="s">
        <v>88</v>
      </c>
      <c r="E80" s="118" t="s">
        <v>87</v>
      </c>
      <c r="G80" s="115" t="s">
        <v>97</v>
      </c>
      <c r="H80" s="116" t="s">
        <v>143</v>
      </c>
      <c r="L80" s="101"/>
      <c r="M80" s="101"/>
      <c r="N80" s="27"/>
      <c r="O80" s="27"/>
      <c r="P80" s="27"/>
      <c r="Q80" s="55"/>
      <c r="T80" s="38"/>
      <c r="U80" s="38"/>
      <c r="V80" s="100"/>
      <c r="W80" s="27"/>
      <c r="X80" s="27"/>
      <c r="Y80" s="27"/>
      <c r="Z80" s="27"/>
      <c r="AA80" s="27"/>
      <c r="AB80" s="27"/>
      <c r="AC80" s="27"/>
      <c r="AD80" s="27"/>
      <c r="AE80" s="101"/>
      <c r="AF80" s="27"/>
      <c r="AG80" s="27"/>
      <c r="AH80" s="27"/>
      <c r="AI80" s="27"/>
      <c r="AJ80" s="27"/>
      <c r="AK80" s="27"/>
      <c r="AL80" s="27"/>
      <c r="AM80" s="27"/>
      <c r="AN80" s="27"/>
      <c r="AO80" s="27"/>
    </row>
    <row r="81" spans="1:48">
      <c r="A81" s="114"/>
      <c r="B81" s="76"/>
      <c r="C81" s="76"/>
      <c r="D81" s="117" t="s">
        <v>46</v>
      </c>
      <c r="E81" s="119" t="s">
        <v>14</v>
      </c>
      <c r="G81" s="46"/>
      <c r="H81" s="46"/>
      <c r="L81" s="101"/>
      <c r="M81" s="101"/>
      <c r="N81" s="27"/>
      <c r="O81" s="27"/>
      <c r="P81" s="27"/>
      <c r="Q81" s="55"/>
      <c r="T81" s="38"/>
      <c r="U81" s="38"/>
      <c r="V81" s="100"/>
      <c r="W81" s="27"/>
      <c r="X81" s="27"/>
      <c r="Y81" s="27"/>
      <c r="Z81" s="27"/>
      <c r="AA81" s="27"/>
      <c r="AB81" s="27"/>
      <c r="AC81" s="27"/>
      <c r="AD81" s="27"/>
      <c r="AE81" s="101"/>
      <c r="AF81" s="27"/>
      <c r="AG81" s="27"/>
      <c r="AH81" s="27"/>
      <c r="AI81" s="27"/>
      <c r="AJ81" s="27"/>
      <c r="AK81" s="27"/>
      <c r="AL81" s="27"/>
      <c r="AM81" s="27"/>
      <c r="AN81" s="27"/>
      <c r="AO81" s="27"/>
    </row>
    <row r="82" spans="1:48">
      <c r="A82" s="114"/>
      <c r="B82" s="76"/>
      <c r="C82" s="76"/>
      <c r="D82" s="120" t="s">
        <v>175</v>
      </c>
      <c r="E82" s="119" t="s">
        <v>19</v>
      </c>
      <c r="M82" s="27"/>
      <c r="N82" s="27"/>
      <c r="O82" s="27"/>
      <c r="P82" s="27"/>
      <c r="T82" s="38"/>
      <c r="U82" s="38"/>
      <c r="V82" s="100"/>
      <c r="W82" s="27"/>
      <c r="X82" s="27"/>
      <c r="Y82" s="27"/>
      <c r="Z82" s="27"/>
      <c r="AA82" s="27"/>
      <c r="AB82" s="27"/>
      <c r="AC82" s="27"/>
      <c r="AD82" s="27"/>
      <c r="AE82" s="101"/>
      <c r="AF82" s="27"/>
      <c r="AG82" s="27"/>
      <c r="AH82" s="27"/>
      <c r="AI82" s="27"/>
      <c r="AJ82" s="27"/>
      <c r="AK82" s="27"/>
      <c r="AL82" s="27"/>
      <c r="AM82" s="27"/>
      <c r="AN82" s="27"/>
      <c r="AO82" s="27"/>
    </row>
    <row r="83" spans="1:48">
      <c r="A83" s="114"/>
      <c r="B83" s="76"/>
      <c r="C83" s="76"/>
      <c r="D83" s="120" t="s">
        <v>6</v>
      </c>
      <c r="E83" s="119" t="s">
        <v>6</v>
      </c>
      <c r="M83" s="27"/>
      <c r="N83" s="27"/>
      <c r="O83" s="27"/>
      <c r="P83" s="27"/>
      <c r="T83" s="38"/>
      <c r="U83" s="38"/>
      <c r="V83" s="100"/>
      <c r="W83" s="27"/>
      <c r="X83" s="27"/>
      <c r="Y83" s="27"/>
      <c r="Z83" s="27"/>
      <c r="AA83" s="27"/>
      <c r="AB83" s="27"/>
      <c r="AC83" s="27"/>
      <c r="AD83" s="27"/>
      <c r="AE83" s="101"/>
      <c r="AF83" s="27"/>
      <c r="AG83" s="27"/>
      <c r="AH83" s="27"/>
      <c r="AI83" s="27"/>
      <c r="AJ83" s="27"/>
      <c r="AK83" s="27"/>
      <c r="AL83" s="27"/>
      <c r="AM83" s="27"/>
      <c r="AN83" s="27"/>
      <c r="AO83" s="27"/>
    </row>
    <row r="84" spans="1:48">
      <c r="A84" s="114"/>
      <c r="B84" s="76"/>
      <c r="C84" s="76"/>
      <c r="D84" s="121" t="s">
        <v>18</v>
      </c>
      <c r="E84" s="119" t="s">
        <v>18</v>
      </c>
      <c r="L84" s="101"/>
      <c r="M84" s="101"/>
      <c r="N84" s="27"/>
      <c r="O84" s="27"/>
      <c r="P84" s="27"/>
      <c r="Q84" s="55"/>
      <c r="T84" s="38"/>
      <c r="U84" s="38"/>
      <c r="V84" s="100"/>
      <c r="W84" s="27"/>
      <c r="X84" s="27"/>
      <c r="Y84" s="27"/>
      <c r="Z84" s="27"/>
      <c r="AA84" s="27"/>
      <c r="AB84" s="27"/>
      <c r="AC84" s="27"/>
      <c r="AD84" s="27"/>
      <c r="AE84" s="101"/>
      <c r="AF84" s="27"/>
      <c r="AG84" s="27"/>
      <c r="AH84" s="27"/>
      <c r="AI84" s="27"/>
      <c r="AJ84" s="27"/>
      <c r="AK84" s="27"/>
      <c r="AL84" s="27"/>
      <c r="AM84" s="27"/>
      <c r="AN84" s="27"/>
      <c r="AO84" s="27"/>
    </row>
    <row r="85" spans="1:48">
      <c r="A85" s="114"/>
      <c r="B85" s="97"/>
      <c r="C85" s="97"/>
      <c r="D85" s="122" t="s">
        <v>154</v>
      </c>
      <c r="E85" s="123" t="s">
        <v>23</v>
      </c>
      <c r="L85" s="101"/>
      <c r="M85" s="101"/>
      <c r="N85" s="27"/>
      <c r="O85" s="27"/>
      <c r="P85" s="27"/>
      <c r="Q85" s="55"/>
      <c r="U85" s="27"/>
      <c r="V85" s="28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</row>
    <row r="86" spans="1:48">
      <c r="A86" s="114"/>
      <c r="B86" s="84" t="s">
        <v>191</v>
      </c>
      <c r="C86" s="84"/>
      <c r="D86" s="115" t="s">
        <v>63</v>
      </c>
      <c r="E86" s="116" t="s">
        <v>25</v>
      </c>
      <c r="L86" s="101"/>
      <c r="M86" s="101"/>
      <c r="N86" s="27"/>
      <c r="O86" s="27"/>
      <c r="P86" s="27"/>
      <c r="Q86" s="55"/>
      <c r="U86" s="27"/>
      <c r="V86" s="28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</row>
    <row r="87" spans="1:48" s="26" customFormat="1">
      <c r="A87" s="114"/>
      <c r="B87" s="87"/>
      <c r="C87" s="87"/>
      <c r="D87" s="77" t="s">
        <v>60</v>
      </c>
      <c r="E87" s="78" t="s">
        <v>9</v>
      </c>
      <c r="F87" s="28"/>
      <c r="G87" s="27"/>
      <c r="H87" s="27"/>
      <c r="I87" s="28"/>
      <c r="J87" s="27"/>
      <c r="K87" s="28"/>
      <c r="L87" s="101"/>
      <c r="M87" s="101"/>
      <c r="N87" s="27"/>
      <c r="O87" s="27"/>
      <c r="P87" s="27"/>
      <c r="Q87" s="55"/>
      <c r="R87" s="29"/>
      <c r="S87" s="28"/>
      <c r="T87" s="27"/>
      <c r="U87" s="27"/>
      <c r="V87" s="28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9"/>
      <c r="AQ87" s="29"/>
      <c r="AR87" s="29"/>
      <c r="AS87" s="29"/>
      <c r="AT87" s="29"/>
      <c r="AU87" s="29"/>
      <c r="AV87" s="29"/>
    </row>
    <row r="88" spans="1:48" s="26" customFormat="1">
      <c r="A88" s="114"/>
      <c r="B88" s="87"/>
      <c r="C88" s="87"/>
      <c r="D88" s="77" t="s">
        <v>186</v>
      </c>
      <c r="E88" s="78" t="s">
        <v>188</v>
      </c>
      <c r="F88" s="28"/>
      <c r="G88" s="27"/>
      <c r="H88" s="27"/>
      <c r="I88" s="28"/>
      <c r="J88" s="27"/>
      <c r="K88" s="28"/>
      <c r="L88" s="101"/>
      <c r="M88" s="101"/>
      <c r="N88" s="27"/>
      <c r="O88" s="27"/>
      <c r="P88" s="27"/>
      <c r="Q88" s="55"/>
      <c r="R88" s="29"/>
      <c r="S88" s="28"/>
      <c r="T88" s="27"/>
      <c r="U88" s="27"/>
      <c r="V88" s="28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9"/>
      <c r="AQ88" s="29"/>
      <c r="AR88" s="29"/>
      <c r="AS88" s="29"/>
      <c r="AT88" s="29"/>
      <c r="AU88" s="29"/>
      <c r="AV88" s="29"/>
    </row>
    <row r="89" spans="1:48" s="26" customFormat="1">
      <c r="A89" s="114"/>
      <c r="B89" s="87"/>
      <c r="C89" s="87"/>
      <c r="D89" s="117" t="s">
        <v>69</v>
      </c>
      <c r="E89" s="118" t="s">
        <v>26</v>
      </c>
      <c r="F89" s="28"/>
      <c r="G89" s="27"/>
      <c r="H89" s="27"/>
      <c r="I89" s="28"/>
      <c r="J89" s="27"/>
      <c r="K89" s="28"/>
      <c r="L89" s="27"/>
      <c r="M89" s="29"/>
      <c r="O89" s="28"/>
      <c r="P89" s="29"/>
      <c r="Q89" s="28"/>
      <c r="R89" s="29"/>
      <c r="S89" s="28"/>
      <c r="T89" s="27"/>
      <c r="U89" s="104"/>
      <c r="V89" s="27"/>
      <c r="W89" s="29"/>
    </row>
    <row r="90" spans="1:48" s="26" customFormat="1">
      <c r="A90" s="114"/>
      <c r="B90" s="87"/>
      <c r="C90" s="87"/>
      <c r="D90" s="120" t="s">
        <v>313</v>
      </c>
      <c r="E90" s="119" t="s">
        <v>312</v>
      </c>
      <c r="F90" s="28"/>
      <c r="G90" s="27"/>
      <c r="H90" s="27"/>
      <c r="I90" s="28"/>
      <c r="J90" s="27"/>
      <c r="K90" s="28"/>
      <c r="L90" s="27"/>
      <c r="M90" s="29"/>
      <c r="O90" s="28"/>
      <c r="P90" s="29"/>
      <c r="Q90" s="28"/>
      <c r="R90" s="29"/>
      <c r="S90" s="28"/>
      <c r="T90" s="27"/>
      <c r="U90" s="104"/>
      <c r="V90" s="27"/>
      <c r="W90" s="29"/>
    </row>
    <row r="91" spans="1:48" s="26" customFormat="1">
      <c r="A91" s="114"/>
      <c r="B91" s="87"/>
      <c r="C91" s="87"/>
      <c r="D91" s="117" t="s">
        <v>303</v>
      </c>
      <c r="E91" s="119" t="s">
        <v>293</v>
      </c>
      <c r="F91" s="28"/>
      <c r="G91" s="27"/>
      <c r="H91" s="27"/>
      <c r="I91" s="28"/>
      <c r="J91" s="27"/>
      <c r="K91" s="28"/>
      <c r="L91" s="27"/>
      <c r="M91" s="29"/>
      <c r="O91" s="28"/>
      <c r="P91" s="29"/>
      <c r="Q91" s="28"/>
      <c r="R91" s="29"/>
      <c r="S91" s="28"/>
      <c r="T91" s="27"/>
      <c r="U91" s="104"/>
      <c r="V91" s="27"/>
      <c r="W91" s="29"/>
    </row>
    <row r="92" spans="1:48" s="26" customFormat="1">
      <c r="A92" s="114"/>
      <c r="B92" s="87"/>
      <c r="C92" s="87"/>
      <c r="D92" s="117" t="s">
        <v>304</v>
      </c>
      <c r="E92" s="119" t="s">
        <v>294</v>
      </c>
      <c r="F92" s="28"/>
      <c r="G92" s="27"/>
      <c r="H92" s="27"/>
      <c r="I92" s="28"/>
      <c r="J92" s="27"/>
      <c r="K92" s="28"/>
      <c r="L92" s="27"/>
      <c r="M92" s="29"/>
      <c r="O92" s="28"/>
      <c r="P92" s="29"/>
      <c r="Q92" s="28"/>
      <c r="R92" s="29"/>
      <c r="S92" s="28"/>
      <c r="T92" s="27"/>
      <c r="U92" s="104"/>
      <c r="V92" s="27"/>
      <c r="W92" s="29"/>
    </row>
    <row r="93" spans="1:48" s="26" customFormat="1">
      <c r="A93" s="114"/>
      <c r="B93" s="87"/>
      <c r="C93" s="87"/>
      <c r="D93" s="117" t="s">
        <v>119</v>
      </c>
      <c r="E93" s="119" t="s">
        <v>118</v>
      </c>
      <c r="F93" s="28"/>
      <c r="G93" s="27"/>
      <c r="H93" s="27"/>
      <c r="I93" s="28"/>
      <c r="J93" s="27"/>
      <c r="K93" s="28"/>
      <c r="L93" s="27"/>
      <c r="M93" s="29"/>
      <c r="O93" s="28"/>
      <c r="P93" s="29"/>
      <c r="Q93" s="28"/>
      <c r="R93" s="29"/>
      <c r="S93" s="28"/>
      <c r="T93" s="27"/>
      <c r="U93" s="104"/>
      <c r="V93" s="27"/>
      <c r="W93" s="29"/>
    </row>
    <row r="94" spans="1:48" s="26" customFormat="1">
      <c r="A94" s="114"/>
      <c r="B94" s="87"/>
      <c r="C94" s="87"/>
      <c r="D94" s="117" t="s">
        <v>305</v>
      </c>
      <c r="E94" s="119" t="s">
        <v>295</v>
      </c>
      <c r="F94" s="28"/>
      <c r="G94" s="27"/>
      <c r="H94" s="27"/>
      <c r="I94" s="28"/>
      <c r="J94" s="27"/>
      <c r="K94" s="28"/>
      <c r="L94" s="27"/>
      <c r="M94" s="29"/>
      <c r="O94" s="28"/>
      <c r="P94" s="29"/>
      <c r="Q94" s="28"/>
      <c r="R94" s="29"/>
      <c r="S94" s="28"/>
      <c r="T94" s="27"/>
      <c r="U94" s="104"/>
      <c r="V94" s="27"/>
      <c r="W94" s="29"/>
    </row>
    <row r="95" spans="1:48" s="26" customFormat="1">
      <c r="A95" s="114"/>
      <c r="B95" s="87"/>
      <c r="C95" s="87"/>
      <c r="D95" s="117" t="s">
        <v>296</v>
      </c>
      <c r="E95" s="119" t="s">
        <v>296</v>
      </c>
      <c r="F95" s="28"/>
      <c r="G95" s="27"/>
      <c r="H95" s="27"/>
      <c r="I95" s="28"/>
      <c r="J95" s="27"/>
      <c r="K95" s="28"/>
      <c r="L95" s="27"/>
      <c r="M95" s="29"/>
      <c r="O95" s="28"/>
      <c r="P95" s="29"/>
      <c r="Q95" s="28"/>
      <c r="R95" s="29"/>
      <c r="S95" s="28"/>
      <c r="T95" s="27"/>
      <c r="U95" s="104"/>
      <c r="V95" s="27"/>
      <c r="W95" s="29"/>
    </row>
    <row r="96" spans="1:48" s="26" customFormat="1">
      <c r="A96" s="114"/>
      <c r="B96" s="87"/>
      <c r="C96" s="87"/>
      <c r="D96" s="117" t="s">
        <v>306</v>
      </c>
      <c r="E96" s="119" t="s">
        <v>297</v>
      </c>
      <c r="F96" s="28"/>
      <c r="G96" s="27"/>
      <c r="H96" s="27"/>
      <c r="I96" s="28"/>
      <c r="J96" s="27"/>
      <c r="K96" s="28"/>
      <c r="L96" s="27"/>
      <c r="M96" s="29"/>
      <c r="O96" s="28"/>
      <c r="P96" s="29"/>
      <c r="Q96" s="28"/>
      <c r="R96" s="29"/>
      <c r="S96" s="28"/>
      <c r="T96" s="27"/>
      <c r="U96" s="104"/>
      <c r="V96" s="27"/>
      <c r="W96" s="29"/>
    </row>
    <row r="97" spans="1:25" s="26" customFormat="1">
      <c r="A97" s="114"/>
      <c r="B97" s="87"/>
      <c r="C97" s="87"/>
      <c r="D97" s="117" t="s">
        <v>307</v>
      </c>
      <c r="E97" s="119" t="s">
        <v>298</v>
      </c>
      <c r="F97" s="28"/>
      <c r="G97" s="27"/>
      <c r="H97" s="27"/>
      <c r="I97" s="28"/>
      <c r="J97" s="27"/>
      <c r="K97" s="28"/>
      <c r="L97" s="27"/>
      <c r="M97" s="29"/>
      <c r="O97" s="28"/>
      <c r="P97" s="29"/>
      <c r="Q97" s="28"/>
      <c r="R97" s="29"/>
      <c r="S97" s="28"/>
      <c r="T97" s="27"/>
      <c r="U97" s="104"/>
      <c r="V97" s="27"/>
      <c r="W97" s="29"/>
    </row>
    <row r="98" spans="1:25" s="26" customFormat="1">
      <c r="A98" s="114"/>
      <c r="B98" s="87"/>
      <c r="C98" s="87"/>
      <c r="D98" s="117" t="s">
        <v>308</v>
      </c>
      <c r="E98" s="119" t="s">
        <v>299</v>
      </c>
      <c r="F98" s="28"/>
      <c r="G98" s="27"/>
      <c r="H98" s="27"/>
      <c r="I98" s="28"/>
      <c r="J98" s="27"/>
      <c r="K98" s="28"/>
      <c r="L98" s="27"/>
      <c r="M98" s="29"/>
      <c r="O98" s="28"/>
      <c r="P98" s="29"/>
      <c r="Q98" s="28"/>
      <c r="R98" s="29"/>
      <c r="S98" s="28"/>
      <c r="T98" s="27"/>
      <c r="U98" s="104"/>
      <c r="V98" s="27"/>
      <c r="W98" s="29"/>
    </row>
    <row r="99" spans="1:25" s="26" customFormat="1">
      <c r="A99" s="114"/>
      <c r="B99" s="87"/>
      <c r="C99" s="87"/>
      <c r="D99" s="117" t="s">
        <v>219</v>
      </c>
      <c r="E99" s="119" t="s">
        <v>220</v>
      </c>
      <c r="F99" s="28"/>
      <c r="G99" s="27"/>
      <c r="H99" s="27"/>
      <c r="I99" s="28"/>
      <c r="J99" s="27"/>
      <c r="K99" s="28"/>
      <c r="L99" s="27"/>
      <c r="M99" s="29"/>
      <c r="O99" s="28"/>
      <c r="P99" s="29"/>
      <c r="Q99" s="28"/>
      <c r="R99" s="29"/>
      <c r="S99" s="28"/>
      <c r="T99" s="27"/>
      <c r="U99" s="104"/>
      <c r="V99" s="27"/>
      <c r="W99" s="29"/>
    </row>
    <row r="100" spans="1:25" s="26" customFormat="1">
      <c r="A100" s="114"/>
      <c r="B100" s="87"/>
      <c r="C100" s="87"/>
      <c r="D100" s="117" t="s">
        <v>221</v>
      </c>
      <c r="E100" s="119" t="s">
        <v>391</v>
      </c>
      <c r="F100" s="28"/>
      <c r="G100" s="27"/>
      <c r="H100" s="27"/>
      <c r="I100" s="28"/>
      <c r="J100" s="27"/>
      <c r="K100" s="28"/>
      <c r="L100" s="27"/>
      <c r="M100" s="29"/>
      <c r="O100" s="28"/>
      <c r="P100" s="29"/>
      <c r="Q100" s="28"/>
      <c r="R100" s="29"/>
      <c r="S100" s="28"/>
      <c r="T100" s="27"/>
      <c r="U100" s="104"/>
      <c r="V100" s="27"/>
      <c r="W100" s="29"/>
    </row>
    <row r="101" spans="1:25" s="26" customFormat="1">
      <c r="A101" s="114"/>
      <c r="B101" s="87"/>
      <c r="C101" s="87"/>
      <c r="D101" s="117" t="s">
        <v>390</v>
      </c>
      <c r="E101" s="119" t="s">
        <v>360</v>
      </c>
      <c r="F101" s="28"/>
      <c r="G101" s="27"/>
      <c r="H101" s="27"/>
      <c r="I101" s="28"/>
      <c r="J101" s="27"/>
      <c r="K101" s="28"/>
      <c r="L101" s="27"/>
      <c r="M101" s="29"/>
      <c r="O101" s="28"/>
      <c r="P101" s="29"/>
      <c r="Q101" s="28"/>
      <c r="R101" s="29"/>
      <c r="S101" s="28"/>
      <c r="T101" s="27"/>
      <c r="U101" s="104"/>
      <c r="V101" s="27"/>
      <c r="W101" s="29"/>
    </row>
    <row r="102" spans="1:25" s="26" customFormat="1">
      <c r="A102" s="114"/>
      <c r="B102" s="87"/>
      <c r="C102" s="87"/>
      <c r="D102" s="117" t="s">
        <v>311</v>
      </c>
      <c r="E102" s="119" t="s">
        <v>302</v>
      </c>
      <c r="F102" s="28"/>
      <c r="G102" s="27"/>
      <c r="H102" s="27"/>
      <c r="I102" s="28"/>
      <c r="J102" s="27"/>
      <c r="K102" s="28"/>
      <c r="L102" s="27"/>
      <c r="M102" s="29"/>
      <c r="O102" s="28"/>
      <c r="P102" s="29"/>
      <c r="Q102" s="28"/>
      <c r="R102" s="29"/>
      <c r="S102" s="28"/>
      <c r="T102" s="27"/>
      <c r="U102" s="104"/>
      <c r="V102" s="27"/>
      <c r="W102" s="29"/>
    </row>
    <row r="103" spans="1:25" s="26" customFormat="1">
      <c r="A103" s="114"/>
      <c r="B103" s="87"/>
      <c r="C103" s="87"/>
      <c r="D103" s="117" t="s">
        <v>309</v>
      </c>
      <c r="E103" s="119" t="s">
        <v>300</v>
      </c>
      <c r="F103" s="28"/>
      <c r="G103" s="27"/>
      <c r="H103" s="27"/>
      <c r="I103" s="28"/>
      <c r="J103" s="27"/>
      <c r="K103" s="28"/>
      <c r="L103" s="27"/>
      <c r="M103" s="29"/>
      <c r="O103" s="28"/>
      <c r="P103" s="29"/>
      <c r="Q103" s="28"/>
      <c r="R103" s="29"/>
      <c r="S103" s="28"/>
      <c r="T103" s="27"/>
      <c r="U103" s="104"/>
      <c r="V103" s="27"/>
      <c r="W103" s="29"/>
    </row>
    <row r="104" spans="1:25" s="26" customFormat="1">
      <c r="A104" s="114"/>
      <c r="B104" s="87"/>
      <c r="C104" s="87"/>
      <c r="D104" s="117" t="s">
        <v>286</v>
      </c>
      <c r="E104" s="119" t="s">
        <v>285</v>
      </c>
      <c r="F104" s="28"/>
      <c r="G104" s="27"/>
      <c r="H104" s="27"/>
      <c r="I104" s="28"/>
      <c r="J104" s="27"/>
      <c r="K104" s="28"/>
      <c r="L104" s="27"/>
      <c r="M104" s="29"/>
      <c r="O104" s="28"/>
      <c r="P104" s="29"/>
      <c r="Q104" s="28"/>
      <c r="R104" s="29"/>
      <c r="S104" s="28"/>
      <c r="T104" s="27"/>
      <c r="U104" s="104"/>
      <c r="V104" s="27"/>
      <c r="W104" s="29"/>
    </row>
    <row r="105" spans="1:25" s="26" customFormat="1">
      <c r="A105" s="114"/>
      <c r="B105" s="87"/>
      <c r="C105" s="87"/>
      <c r="D105" s="117" t="s">
        <v>217</v>
      </c>
      <c r="E105" s="124" t="s">
        <v>216</v>
      </c>
      <c r="F105" s="28"/>
      <c r="G105" s="27"/>
      <c r="H105" s="27"/>
      <c r="I105" s="28"/>
      <c r="J105" s="27"/>
      <c r="K105" s="28"/>
      <c r="L105" s="27"/>
      <c r="M105" s="29"/>
      <c r="O105" s="28"/>
      <c r="P105" s="29"/>
      <c r="Q105" s="28"/>
      <c r="R105" s="29"/>
      <c r="S105" s="28"/>
      <c r="T105" s="27"/>
      <c r="U105" s="104"/>
      <c r="V105" s="27"/>
      <c r="W105" s="29"/>
    </row>
    <row r="106" spans="1:25" s="26" customFormat="1">
      <c r="A106" s="114"/>
      <c r="B106" s="87"/>
      <c r="C106" s="87"/>
      <c r="D106" s="117" t="s">
        <v>218</v>
      </c>
      <c r="E106" s="119" t="s">
        <v>287</v>
      </c>
      <c r="F106" s="28"/>
      <c r="G106" s="27"/>
      <c r="H106" s="27"/>
      <c r="I106" s="28"/>
      <c r="J106" s="27"/>
      <c r="K106" s="28"/>
      <c r="L106" s="27"/>
      <c r="M106" s="29"/>
      <c r="O106" s="28"/>
      <c r="P106" s="29"/>
      <c r="Q106" s="28"/>
      <c r="R106" s="29"/>
      <c r="S106" s="28"/>
      <c r="T106" s="27"/>
      <c r="U106" s="104"/>
      <c r="V106" s="27"/>
      <c r="W106" s="29"/>
    </row>
    <row r="107" spans="1:25" s="26" customFormat="1">
      <c r="A107" s="114"/>
      <c r="B107" s="87"/>
      <c r="C107" s="87"/>
      <c r="D107" s="117" t="s">
        <v>310</v>
      </c>
      <c r="E107" s="119" t="s">
        <v>301</v>
      </c>
      <c r="F107" s="28"/>
      <c r="G107" s="27"/>
      <c r="H107" s="27"/>
      <c r="I107" s="28"/>
      <c r="J107" s="27"/>
      <c r="K107" s="28"/>
      <c r="L107" s="27"/>
      <c r="M107" s="29"/>
      <c r="O107" s="28"/>
      <c r="P107" s="29"/>
      <c r="Q107" s="28"/>
      <c r="R107" s="29"/>
      <c r="S107" s="28"/>
      <c r="T107" s="27"/>
      <c r="U107" s="104"/>
      <c r="V107" s="27"/>
      <c r="W107" s="29"/>
      <c r="X107" s="29"/>
      <c r="Y107" s="29"/>
    </row>
    <row r="108" spans="1:25" s="26" customFormat="1">
      <c r="A108" s="114"/>
      <c r="B108" s="87"/>
      <c r="C108" s="87"/>
      <c r="D108" s="117" t="s">
        <v>64</v>
      </c>
      <c r="E108" s="119" t="s">
        <v>111</v>
      </c>
      <c r="F108" s="28"/>
      <c r="G108" s="27"/>
      <c r="H108" s="27"/>
      <c r="I108" s="28"/>
      <c r="J108" s="27"/>
      <c r="K108" s="28"/>
      <c r="L108" s="27"/>
      <c r="M108" s="29"/>
      <c r="O108" s="28"/>
      <c r="P108" s="29"/>
      <c r="Q108" s="28"/>
      <c r="R108" s="29"/>
      <c r="S108" s="28"/>
      <c r="T108" s="27"/>
      <c r="U108" s="104"/>
      <c r="V108" s="27"/>
      <c r="W108" s="29"/>
      <c r="X108" s="29"/>
      <c r="Y108" s="29"/>
    </row>
    <row r="109" spans="1:25" s="26" customFormat="1">
      <c r="A109" s="114"/>
      <c r="B109" s="87"/>
      <c r="C109" s="87"/>
      <c r="D109" s="117" t="s">
        <v>108</v>
      </c>
      <c r="E109" s="119" t="s">
        <v>107</v>
      </c>
      <c r="F109" s="28"/>
      <c r="G109" s="27"/>
      <c r="H109" s="27"/>
      <c r="I109" s="28"/>
      <c r="J109" s="27"/>
      <c r="K109" s="28"/>
      <c r="L109" s="27"/>
      <c r="M109" s="29"/>
      <c r="O109" s="28"/>
      <c r="P109" s="29"/>
      <c r="Q109" s="28"/>
      <c r="R109" s="29"/>
      <c r="S109" s="28"/>
      <c r="T109" s="27"/>
      <c r="U109" s="104"/>
      <c r="V109" s="27"/>
      <c r="W109" s="29"/>
      <c r="X109" s="29"/>
      <c r="Y109" s="29"/>
    </row>
    <row r="110" spans="1:25" s="26" customFormat="1">
      <c r="A110" s="114"/>
      <c r="B110" s="87"/>
      <c r="C110" s="87"/>
      <c r="D110" s="117" t="s">
        <v>5</v>
      </c>
      <c r="E110" s="118" t="s">
        <v>5</v>
      </c>
      <c r="F110" s="28"/>
      <c r="G110" s="27"/>
      <c r="H110" s="27"/>
      <c r="I110" s="28"/>
      <c r="J110" s="27"/>
      <c r="K110" s="28"/>
      <c r="L110" s="27"/>
      <c r="M110" s="29"/>
      <c r="O110" s="28"/>
      <c r="P110" s="29"/>
      <c r="Q110" s="28"/>
      <c r="R110" s="29"/>
      <c r="S110" s="28"/>
      <c r="T110" s="27"/>
      <c r="U110" s="104"/>
      <c r="V110" s="27"/>
      <c r="W110" s="29"/>
      <c r="X110" s="29"/>
      <c r="Y110" s="29"/>
    </row>
    <row r="111" spans="1:25" s="26" customFormat="1">
      <c r="A111" s="125"/>
      <c r="B111" s="87"/>
      <c r="C111" s="87"/>
      <c r="D111" s="117" t="s">
        <v>6</v>
      </c>
      <c r="E111" s="118" t="s">
        <v>6</v>
      </c>
      <c r="F111" s="28"/>
      <c r="G111" s="27"/>
      <c r="H111" s="27"/>
      <c r="I111" s="28"/>
      <c r="J111" s="27"/>
      <c r="K111" s="28"/>
      <c r="L111" s="27"/>
      <c r="M111" s="29"/>
      <c r="O111" s="28"/>
      <c r="P111" s="29"/>
      <c r="Q111" s="28"/>
      <c r="R111" s="29"/>
      <c r="S111" s="28"/>
      <c r="T111" s="27"/>
      <c r="U111" s="104"/>
      <c r="V111" s="27"/>
      <c r="W111" s="29"/>
      <c r="X111" s="29"/>
      <c r="Y111" s="29"/>
    </row>
    <row r="112" spans="1:25" s="26" customFormat="1">
      <c r="A112" s="125"/>
      <c r="B112" s="87"/>
      <c r="C112" s="87"/>
      <c r="D112" s="117" t="s">
        <v>65</v>
      </c>
      <c r="E112" s="119" t="s">
        <v>112</v>
      </c>
      <c r="F112" s="28"/>
      <c r="G112" s="27"/>
      <c r="H112" s="27"/>
      <c r="I112" s="28"/>
      <c r="J112" s="27"/>
      <c r="K112" s="28"/>
      <c r="L112" s="27"/>
      <c r="M112" s="29"/>
      <c r="O112" s="28"/>
      <c r="P112" s="29"/>
      <c r="Q112" s="28"/>
      <c r="R112" s="29"/>
      <c r="S112" s="28"/>
      <c r="T112" s="27"/>
      <c r="U112" s="104"/>
      <c r="V112" s="27"/>
      <c r="W112" s="29"/>
      <c r="X112" s="29"/>
      <c r="Y112" s="29"/>
    </row>
    <row r="113" spans="1:25" s="26" customFormat="1">
      <c r="A113" s="125"/>
      <c r="B113" s="87"/>
      <c r="C113" s="87"/>
      <c r="D113" s="120" t="s">
        <v>70</v>
      </c>
      <c r="E113" s="118" t="s">
        <v>29</v>
      </c>
      <c r="F113" s="28"/>
      <c r="G113" s="27"/>
      <c r="H113" s="27"/>
      <c r="I113" s="28"/>
      <c r="J113" s="27"/>
      <c r="K113" s="28"/>
      <c r="L113" s="27"/>
      <c r="M113" s="29"/>
      <c r="O113" s="28"/>
      <c r="P113" s="29"/>
      <c r="Q113" s="28"/>
      <c r="R113" s="29"/>
      <c r="S113" s="28"/>
      <c r="T113" s="27"/>
      <c r="U113" s="28"/>
      <c r="V113" s="27"/>
      <c r="W113" s="29"/>
      <c r="X113" s="29"/>
      <c r="Y113" s="29"/>
    </row>
    <row r="114" spans="1:25" s="26" customFormat="1">
      <c r="A114" s="125"/>
      <c r="B114" s="87"/>
      <c r="C114" s="87"/>
      <c r="D114" s="120" t="s">
        <v>71</v>
      </c>
      <c r="E114" s="118" t="s">
        <v>155</v>
      </c>
      <c r="F114" s="28"/>
      <c r="G114" s="27"/>
      <c r="H114" s="27"/>
      <c r="I114" s="28"/>
      <c r="J114" s="27"/>
      <c r="K114" s="28"/>
      <c r="L114" s="27"/>
      <c r="M114" s="29"/>
      <c r="O114" s="28"/>
      <c r="P114" s="29"/>
      <c r="Q114" s="28"/>
      <c r="R114" s="29"/>
      <c r="S114" s="28"/>
      <c r="T114" s="27"/>
      <c r="U114" s="28"/>
      <c r="V114" s="27"/>
      <c r="W114" s="29"/>
      <c r="X114" s="29"/>
      <c r="Y114" s="29"/>
    </row>
    <row r="115" spans="1:25">
      <c r="A115" s="125"/>
      <c r="B115" s="87"/>
      <c r="C115" s="87"/>
      <c r="D115" s="117" t="s">
        <v>66</v>
      </c>
      <c r="E115" s="118" t="s">
        <v>138</v>
      </c>
    </row>
    <row r="116" spans="1:25">
      <c r="A116" s="125"/>
      <c r="B116" s="87"/>
      <c r="C116" s="87"/>
      <c r="D116" s="117" t="s">
        <v>67</v>
      </c>
      <c r="E116" s="118" t="s">
        <v>30</v>
      </c>
    </row>
    <row r="117" spans="1:25">
      <c r="A117" s="125"/>
      <c r="B117" s="87"/>
      <c r="C117" s="87"/>
      <c r="D117" s="117" t="s">
        <v>6</v>
      </c>
      <c r="E117" s="118" t="s">
        <v>6</v>
      </c>
    </row>
    <row r="118" spans="1:25">
      <c r="A118" s="125"/>
      <c r="B118" s="87"/>
      <c r="C118" s="87"/>
      <c r="D118" s="117" t="s">
        <v>32</v>
      </c>
      <c r="E118" s="118" t="s">
        <v>32</v>
      </c>
    </row>
    <row r="119" spans="1:25">
      <c r="A119" s="125"/>
      <c r="B119" s="87"/>
      <c r="C119" s="87"/>
      <c r="D119" s="117" t="s">
        <v>68</v>
      </c>
      <c r="E119" s="118" t="s">
        <v>33</v>
      </c>
    </row>
    <row r="120" spans="1:25">
      <c r="A120" s="125"/>
      <c r="B120" s="87"/>
      <c r="C120" s="87"/>
      <c r="D120" s="121" t="s">
        <v>72</v>
      </c>
      <c r="E120" s="118" t="s">
        <v>138</v>
      </c>
    </row>
    <row r="121" spans="1:25">
      <c r="A121" s="125"/>
      <c r="B121" s="87"/>
      <c r="C121" s="87"/>
      <c r="D121" s="121" t="s">
        <v>31</v>
      </c>
      <c r="E121" s="118" t="s">
        <v>31</v>
      </c>
    </row>
    <row r="122" spans="1:25">
      <c r="A122" s="125"/>
      <c r="B122" s="87"/>
      <c r="C122" s="87"/>
      <c r="D122" s="121" t="s">
        <v>6</v>
      </c>
      <c r="E122" s="118" t="s">
        <v>6</v>
      </c>
    </row>
    <row r="123" spans="1:25">
      <c r="A123" s="125"/>
      <c r="B123" s="91" t="s">
        <v>191</v>
      </c>
      <c r="C123" s="91"/>
      <c r="D123" s="126" t="s">
        <v>73</v>
      </c>
      <c r="E123" s="127" t="s">
        <v>43</v>
      </c>
    </row>
    <row r="124" spans="1:25">
      <c r="A124" s="125"/>
      <c r="B124" s="128" t="s">
        <v>180</v>
      </c>
      <c r="C124" s="129"/>
      <c r="D124" s="117" t="s">
        <v>241</v>
      </c>
      <c r="E124" s="119" t="s">
        <v>242</v>
      </c>
    </row>
    <row r="125" spans="1:25">
      <c r="A125" s="125"/>
      <c r="B125" s="130"/>
      <c r="C125" s="130"/>
      <c r="D125" s="117" t="s">
        <v>243</v>
      </c>
      <c r="E125" s="119" t="s">
        <v>244</v>
      </c>
    </row>
    <row r="126" spans="1:25">
      <c r="A126" s="125"/>
      <c r="B126" s="130"/>
      <c r="C126" s="130"/>
      <c r="D126" s="117" t="s">
        <v>283</v>
      </c>
      <c r="E126" s="119" t="s">
        <v>282</v>
      </c>
    </row>
    <row r="127" spans="1:25">
      <c r="A127" s="125"/>
      <c r="B127" s="130"/>
      <c r="C127" s="130"/>
      <c r="D127" s="131" t="s">
        <v>245</v>
      </c>
      <c r="E127" s="127" t="s">
        <v>246</v>
      </c>
    </row>
    <row r="128" spans="1:25">
      <c r="A128" s="125"/>
      <c r="B128" s="130"/>
      <c r="C128" s="130"/>
      <c r="D128" s="117" t="s">
        <v>247</v>
      </c>
      <c r="E128" s="118" t="s">
        <v>248</v>
      </c>
    </row>
    <row r="129" spans="1:8">
      <c r="A129" s="125"/>
      <c r="B129" s="133"/>
      <c r="C129" s="133"/>
      <c r="D129" s="29" t="s">
        <v>276</v>
      </c>
      <c r="E129" s="29" t="s">
        <v>284</v>
      </c>
    </row>
    <row r="130" spans="1:8">
      <c r="A130" s="125"/>
      <c r="B130" s="132" t="s">
        <v>180</v>
      </c>
      <c r="C130" s="130"/>
      <c r="D130" s="29" t="s">
        <v>315</v>
      </c>
      <c r="E130" s="29" t="s">
        <v>314</v>
      </c>
    </row>
    <row r="131" spans="1:8">
      <c r="A131" s="125"/>
      <c r="B131" s="87" t="s">
        <v>192</v>
      </c>
      <c r="C131" s="87"/>
      <c r="D131" s="134" t="s">
        <v>102</v>
      </c>
      <c r="E131" s="118" t="s">
        <v>103</v>
      </c>
      <c r="G131" s="135" t="s">
        <v>220</v>
      </c>
    </row>
    <row r="132" spans="1:8">
      <c r="A132" s="125"/>
      <c r="B132" s="136"/>
      <c r="C132" s="136"/>
      <c r="D132" s="117" t="s">
        <v>74</v>
      </c>
      <c r="E132" s="118" t="s">
        <v>137</v>
      </c>
      <c r="G132" s="135" t="s">
        <v>222</v>
      </c>
    </row>
    <row r="133" spans="1:8">
      <c r="A133" s="125"/>
      <c r="B133" s="136"/>
      <c r="C133" s="136"/>
      <c r="D133" s="120" t="s">
        <v>193</v>
      </c>
      <c r="E133" s="118" t="s">
        <v>24</v>
      </c>
      <c r="G133" s="135" t="s">
        <v>223</v>
      </c>
    </row>
    <row r="134" spans="1:8" ht="13.5" thickBot="1">
      <c r="A134" s="137"/>
      <c r="B134" s="138"/>
      <c r="C134" s="138"/>
      <c r="D134" s="139" t="s">
        <v>75</v>
      </c>
      <c r="E134" s="140" t="s">
        <v>113</v>
      </c>
      <c r="G134" s="135" t="s">
        <v>212</v>
      </c>
    </row>
    <row r="135" spans="1:8">
      <c r="D135" s="28"/>
      <c r="E135" s="32"/>
    </row>
    <row r="136" spans="1:8">
      <c r="D136" s="28"/>
      <c r="E136" s="32"/>
    </row>
    <row r="137" spans="1:8">
      <c r="D137" s="117" t="s">
        <v>228</v>
      </c>
      <c r="E137" s="118" t="s">
        <v>229</v>
      </c>
    </row>
    <row r="138" spans="1:8">
      <c r="D138" s="131" t="s">
        <v>230</v>
      </c>
      <c r="E138" s="127" t="s">
        <v>231</v>
      </c>
    </row>
    <row r="139" spans="1:8">
      <c r="A139" s="26"/>
      <c r="B139" s="26"/>
      <c r="C139" s="26"/>
      <c r="D139" s="117"/>
      <c r="E139" s="141"/>
    </row>
    <row r="140" spans="1:8">
      <c r="A140" s="142" t="s">
        <v>195</v>
      </c>
      <c r="B140" s="143"/>
      <c r="C140" s="143"/>
      <c r="D140" s="144"/>
      <c r="E140" s="145"/>
    </row>
    <row r="141" spans="1:8">
      <c r="A141" s="143"/>
      <c r="B141" s="71" t="s">
        <v>185</v>
      </c>
      <c r="C141" s="71"/>
      <c r="D141" s="72" t="s">
        <v>239</v>
      </c>
      <c r="E141" s="72" t="s">
        <v>375</v>
      </c>
      <c r="G141" s="27" t="s">
        <v>237</v>
      </c>
    </row>
    <row r="142" spans="1:8">
      <c r="A142" s="146"/>
      <c r="B142" s="130"/>
      <c r="C142" s="130"/>
      <c r="D142" s="77" t="s">
        <v>197</v>
      </c>
      <c r="E142" s="77" t="s">
        <v>198</v>
      </c>
      <c r="G142" s="27" t="s">
        <v>238</v>
      </c>
    </row>
    <row r="143" spans="1:8">
      <c r="A143" s="146"/>
      <c r="B143" s="130"/>
      <c r="C143" s="130"/>
      <c r="D143" s="77" t="s">
        <v>46</v>
      </c>
      <c r="E143" s="77" t="s">
        <v>202</v>
      </c>
      <c r="G143" s="72" t="s">
        <v>76</v>
      </c>
      <c r="H143" s="72" t="s">
        <v>136</v>
      </c>
    </row>
    <row r="144" spans="1:8">
      <c r="A144" s="146"/>
      <c r="B144" s="130"/>
      <c r="C144" s="130"/>
      <c r="D144" s="77" t="s">
        <v>92</v>
      </c>
      <c r="E144" s="77" t="s">
        <v>45</v>
      </c>
    </row>
    <row r="145" spans="1:5">
      <c r="A145" s="146"/>
      <c r="B145" s="133"/>
      <c r="C145" s="133"/>
      <c r="D145" s="92" t="s">
        <v>93</v>
      </c>
      <c r="E145" s="92" t="s">
        <v>34</v>
      </c>
    </row>
    <row r="146" spans="1:5">
      <c r="A146" s="146"/>
      <c r="B146" s="147" t="s">
        <v>191</v>
      </c>
      <c r="C146" s="148"/>
      <c r="D146" s="72" t="s">
        <v>232</v>
      </c>
      <c r="E146" s="72" t="s">
        <v>233</v>
      </c>
    </row>
    <row r="147" spans="1:5">
      <c r="A147" s="146"/>
      <c r="B147" s="136"/>
      <c r="C147" s="136"/>
      <c r="D147" s="77" t="s">
        <v>108</v>
      </c>
      <c r="E147" s="77" t="s">
        <v>107</v>
      </c>
    </row>
    <row r="148" spans="1:5">
      <c r="A148" s="146"/>
      <c r="B148" s="136"/>
      <c r="C148" s="136"/>
      <c r="D148" s="77" t="s">
        <v>80</v>
      </c>
      <c r="E148" s="77" t="s">
        <v>134</v>
      </c>
    </row>
    <row r="149" spans="1:5">
      <c r="A149" s="146"/>
      <c r="B149" s="136"/>
      <c r="C149" s="136"/>
      <c r="D149" s="77" t="s">
        <v>81</v>
      </c>
      <c r="E149" s="77" t="s">
        <v>132</v>
      </c>
    </row>
    <row r="150" spans="1:5">
      <c r="A150" s="146"/>
      <c r="B150" s="136"/>
      <c r="C150" s="136"/>
      <c r="D150" s="77" t="s">
        <v>82</v>
      </c>
      <c r="E150" s="77" t="s">
        <v>39</v>
      </c>
    </row>
    <row r="151" spans="1:5">
      <c r="A151" s="146"/>
      <c r="B151" s="87"/>
      <c r="C151" s="136"/>
      <c r="D151" s="121" t="s">
        <v>83</v>
      </c>
      <c r="E151" s="77" t="s">
        <v>40</v>
      </c>
    </row>
    <row r="152" spans="1:5">
      <c r="A152" s="146"/>
      <c r="B152" s="87"/>
      <c r="C152" s="136"/>
      <c r="D152" s="121" t="s">
        <v>174</v>
      </c>
      <c r="E152" s="77" t="s">
        <v>133</v>
      </c>
    </row>
    <row r="153" spans="1:5">
      <c r="A153" s="146"/>
      <c r="B153" s="87"/>
      <c r="C153" s="87"/>
      <c r="D153" s="77" t="s">
        <v>84</v>
      </c>
      <c r="E153" s="77" t="s">
        <v>131</v>
      </c>
    </row>
    <row r="154" spans="1:5">
      <c r="A154" s="146"/>
      <c r="B154" s="87"/>
      <c r="C154" s="87"/>
      <c r="D154" s="77" t="s">
        <v>199</v>
      </c>
      <c r="E154" s="88" t="s">
        <v>200</v>
      </c>
    </row>
    <row r="155" spans="1:5">
      <c r="A155" s="146"/>
      <c r="B155" s="87"/>
      <c r="C155" s="87"/>
      <c r="D155" s="77" t="s">
        <v>85</v>
      </c>
      <c r="E155" s="77" t="s">
        <v>35</v>
      </c>
    </row>
    <row r="156" spans="1:5">
      <c r="A156" s="146"/>
      <c r="B156" s="87"/>
      <c r="C156" s="87"/>
      <c r="D156" s="77" t="s">
        <v>86</v>
      </c>
      <c r="E156" s="77" t="s">
        <v>86</v>
      </c>
    </row>
    <row r="157" spans="1:5">
      <c r="A157" s="146"/>
      <c r="B157" s="87"/>
      <c r="C157" s="87"/>
      <c r="D157" s="77" t="s">
        <v>38</v>
      </c>
      <c r="E157" s="77" t="s">
        <v>38</v>
      </c>
    </row>
    <row r="158" spans="1:5">
      <c r="A158" s="146"/>
      <c r="B158" s="87"/>
      <c r="C158" s="87"/>
      <c r="D158" s="77" t="s">
        <v>13</v>
      </c>
      <c r="E158" s="77" t="s">
        <v>13</v>
      </c>
    </row>
    <row r="159" spans="1:5">
      <c r="A159" s="146"/>
      <c r="B159" s="87"/>
      <c r="C159" s="87"/>
      <c r="D159" s="77" t="s">
        <v>348</v>
      </c>
      <c r="E159" s="77" t="s">
        <v>333</v>
      </c>
    </row>
    <row r="160" spans="1:5">
      <c r="A160" s="146"/>
      <c r="B160" s="87"/>
      <c r="C160" s="87"/>
      <c r="D160" s="77" t="s">
        <v>56</v>
      </c>
      <c r="E160" s="77" t="s">
        <v>2</v>
      </c>
    </row>
    <row r="161" spans="1:5">
      <c r="A161" s="146"/>
      <c r="B161" s="87"/>
      <c r="C161" s="87"/>
      <c r="D161" s="77" t="s">
        <v>109</v>
      </c>
      <c r="E161" s="77" t="s">
        <v>110</v>
      </c>
    </row>
    <row r="162" spans="1:5">
      <c r="A162" s="146"/>
      <c r="B162" s="87"/>
      <c r="C162" s="87"/>
      <c r="D162" s="77" t="s">
        <v>85</v>
      </c>
      <c r="E162" s="77" t="s">
        <v>35</v>
      </c>
    </row>
    <row r="163" spans="1:5">
      <c r="A163" s="146"/>
      <c r="B163" s="87"/>
      <c r="C163" s="87"/>
      <c r="D163" s="77" t="s">
        <v>77</v>
      </c>
      <c r="E163" s="77" t="s">
        <v>135</v>
      </c>
    </row>
    <row r="164" spans="1:5">
      <c r="A164" s="146"/>
      <c r="B164" s="87"/>
      <c r="C164" s="87"/>
      <c r="D164" s="77" t="s">
        <v>78</v>
      </c>
      <c r="E164" s="77" t="s">
        <v>1</v>
      </c>
    </row>
    <row r="165" spans="1:5">
      <c r="A165" s="146"/>
      <c r="B165" s="91" t="s">
        <v>191</v>
      </c>
      <c r="C165" s="91"/>
      <c r="D165" s="92" t="s">
        <v>79</v>
      </c>
      <c r="E165" s="92" t="s">
        <v>42</v>
      </c>
    </row>
    <row r="166" spans="1:5">
      <c r="B166" s="71" t="s">
        <v>180</v>
      </c>
      <c r="C166" s="71"/>
      <c r="D166" s="72" t="s">
        <v>338</v>
      </c>
      <c r="E166" s="72" t="s">
        <v>339</v>
      </c>
    </row>
    <row r="167" spans="1:5">
      <c r="B167" s="76"/>
      <c r="C167" s="76"/>
      <c r="D167" s="77" t="s">
        <v>340</v>
      </c>
      <c r="E167" s="77" t="s">
        <v>341</v>
      </c>
    </row>
    <row r="168" spans="1:5">
      <c r="B168" s="76"/>
      <c r="C168" s="76"/>
      <c r="D168" s="77" t="s">
        <v>342</v>
      </c>
      <c r="E168" s="77" t="s">
        <v>343</v>
      </c>
    </row>
    <row r="169" spans="1:5">
      <c r="B169" s="76"/>
      <c r="C169" s="76"/>
      <c r="D169" s="77" t="s">
        <v>90</v>
      </c>
      <c r="E169" s="77" t="s">
        <v>96</v>
      </c>
    </row>
    <row r="170" spans="1:5">
      <c r="B170" s="76"/>
      <c r="C170" s="76"/>
      <c r="D170" s="77" t="s">
        <v>344</v>
      </c>
      <c r="E170" s="77" t="s">
        <v>345</v>
      </c>
    </row>
    <row r="171" spans="1:5">
      <c r="B171" s="97"/>
      <c r="C171" s="97"/>
      <c r="D171" s="92" t="s">
        <v>346</v>
      </c>
      <c r="E171" s="92" t="s">
        <v>347</v>
      </c>
    </row>
    <row r="172" spans="1:5">
      <c r="B172" s="29" t="s">
        <v>203</v>
      </c>
      <c r="D172" s="77" t="s">
        <v>349</v>
      </c>
      <c r="E172" s="77" t="s">
        <v>350</v>
      </c>
    </row>
    <row r="173" spans="1:5">
      <c r="D173" s="29"/>
      <c r="E173" s="29"/>
    </row>
    <row r="174" spans="1:5">
      <c r="D174" s="29"/>
      <c r="E174" s="29"/>
    </row>
    <row r="175" spans="1:5">
      <c r="D175" s="77" t="s">
        <v>85</v>
      </c>
      <c r="E175" s="77" t="s">
        <v>129</v>
      </c>
    </row>
    <row r="176" spans="1:5">
      <c r="D176" s="29"/>
      <c r="E176" s="29"/>
    </row>
    <row r="177" spans="4:8">
      <c r="D177" s="29"/>
      <c r="E177" s="29"/>
    </row>
    <row r="178" spans="4:8">
      <c r="D178" s="77" t="s">
        <v>348</v>
      </c>
      <c r="E178" s="77" t="s">
        <v>333</v>
      </c>
    </row>
    <row r="179" spans="4:8">
      <c r="D179" s="77" t="s">
        <v>91</v>
      </c>
      <c r="E179" s="77" t="s">
        <v>130</v>
      </c>
    </row>
    <row r="180" spans="4:8">
      <c r="D180" s="77" t="s">
        <v>251</v>
      </c>
      <c r="E180" s="77" t="s">
        <v>252</v>
      </c>
    </row>
    <row r="181" spans="4:8">
      <c r="D181" s="77" t="s">
        <v>100</v>
      </c>
      <c r="E181" s="77" t="s">
        <v>101</v>
      </c>
    </row>
    <row r="182" spans="4:8">
      <c r="D182" s="28"/>
      <c r="E182" s="32"/>
    </row>
    <row r="183" spans="4:8">
      <c r="D183" s="29"/>
      <c r="E183" s="29"/>
    </row>
    <row r="184" spans="4:8">
      <c r="D184" s="77"/>
      <c r="E184" s="77"/>
      <c r="H184" s="28"/>
    </row>
    <row r="185" spans="4:8">
      <c r="D185" s="29"/>
      <c r="E185" s="29"/>
      <c r="G185" s="26"/>
      <c r="H185" s="32"/>
    </row>
    <row r="186" spans="4:8">
      <c r="D186" s="77" t="s">
        <v>116</v>
      </c>
      <c r="E186" s="77" t="s">
        <v>117</v>
      </c>
      <c r="G186" s="32"/>
      <c r="H186" s="32"/>
    </row>
    <row r="187" spans="4:8">
      <c r="D187" s="77" t="s">
        <v>120</v>
      </c>
      <c r="E187" s="77" t="s">
        <v>121</v>
      </c>
      <c r="G187" s="32"/>
    </row>
    <row r="188" spans="4:8">
      <c r="D188" s="77" t="s">
        <v>122</v>
      </c>
      <c r="E188" s="77" t="s">
        <v>123</v>
      </c>
      <c r="F188" s="27"/>
    </row>
    <row r="189" spans="4:8">
      <c r="D189" s="77" t="s">
        <v>124</v>
      </c>
      <c r="E189" s="88" t="s">
        <v>125</v>
      </c>
      <c r="F189" s="32"/>
    </row>
    <row r="190" spans="4:8">
      <c r="D190" s="77" t="s">
        <v>126</v>
      </c>
      <c r="E190" s="77" t="s">
        <v>127</v>
      </c>
      <c r="F190" s="32"/>
    </row>
    <row r="191" spans="4:8">
      <c r="D191" s="77" t="s">
        <v>258</v>
      </c>
      <c r="E191" s="77" t="s">
        <v>259</v>
      </c>
      <c r="F191" s="32"/>
    </row>
    <row r="192" spans="4:8">
      <c r="D192" s="77" t="s">
        <v>256</v>
      </c>
      <c r="E192" s="88" t="s">
        <v>257</v>
      </c>
      <c r="F192" s="32"/>
    </row>
    <row r="193" spans="1:8">
      <c r="D193" s="28"/>
      <c r="E193" s="32"/>
      <c r="F193" s="32"/>
      <c r="H193" s="32"/>
    </row>
    <row r="194" spans="1:8">
      <c r="A194" s="29" t="s">
        <v>210</v>
      </c>
      <c r="B194" s="29" t="s">
        <v>208</v>
      </c>
      <c r="D194" s="28"/>
      <c r="E194" s="32"/>
    </row>
    <row r="195" spans="1:8">
      <c r="D195" s="29"/>
      <c r="E195" s="29"/>
    </row>
    <row r="196" spans="1:8">
      <c r="A196" s="29" t="s">
        <v>211</v>
      </c>
      <c r="B196" s="29" t="s">
        <v>209</v>
      </c>
      <c r="C196" s="149" t="str">
        <f>INDEX(D196:E196,1,O1)</f>
        <v>COP billones*</v>
      </c>
      <c r="D196" s="27" t="s">
        <v>98</v>
      </c>
      <c r="E196" s="27" t="s">
        <v>99</v>
      </c>
    </row>
    <row r="197" spans="1:8">
      <c r="C197" s="149" t="str">
        <f>INDEX(D197:E197,1,O1)</f>
        <v>USD billones**</v>
      </c>
      <c r="D197" s="77" t="s">
        <v>256</v>
      </c>
      <c r="E197" s="77" t="s">
        <v>257</v>
      </c>
      <c r="F197" s="32"/>
    </row>
    <row r="198" spans="1:8">
      <c r="D198" s="28"/>
      <c r="E198" s="32"/>
      <c r="F198" s="32"/>
    </row>
    <row r="199" spans="1:8">
      <c r="D199" s="28"/>
      <c r="E199" s="32"/>
      <c r="F199" s="32"/>
    </row>
    <row r="200" spans="1:8">
      <c r="A200" s="142" t="s">
        <v>240</v>
      </c>
      <c r="B200" s="142"/>
      <c r="C200" s="29" t="str">
        <f>INDEX(D200:E200,1,O1)</f>
        <v>Interna</v>
      </c>
      <c r="D200" s="27" t="s">
        <v>249</v>
      </c>
      <c r="E200" s="27" t="s">
        <v>250</v>
      </c>
    </row>
    <row r="201" spans="1:8">
      <c r="C201" s="29" t="str">
        <f>INDEX(D201:E201,1,$O$1)</f>
        <v>Resumen por tipo de deuda</v>
      </c>
      <c r="D201" s="27" t="s">
        <v>253</v>
      </c>
      <c r="E201" s="27" t="s">
        <v>254</v>
      </c>
    </row>
    <row r="202" spans="1:8">
      <c r="C202" s="29" t="str">
        <f>INDEX(D202:E202,1,$O$1)</f>
        <v>Composición por moneda</v>
      </c>
      <c r="D202" s="27" t="s">
        <v>232</v>
      </c>
      <c r="E202" s="27" t="s">
        <v>255</v>
      </c>
    </row>
    <row r="204" spans="1:8">
      <c r="C204" s="29" t="str">
        <f>INDEX(D204:E204,1,$O$1)</f>
        <v>Perfil de Vencimientos en USD</v>
      </c>
      <c r="D204" s="27" t="s">
        <v>260</v>
      </c>
      <c r="E204" s="27" t="s">
        <v>262</v>
      </c>
    </row>
    <row r="205" spans="1:8">
      <c r="C205" s="29" t="str">
        <f>INDEX(D205:E205,1,$O$1)</f>
        <v>Perfil de Vencimientos en COP</v>
      </c>
      <c r="D205" s="27" t="s">
        <v>263</v>
      </c>
      <c r="E205" s="27" t="s">
        <v>261</v>
      </c>
    </row>
    <row r="208" spans="1:8">
      <c r="C208" s="29" t="str">
        <f>INDEX(D208:E208,1,$O$1)</f>
        <v>Saldo en USD</v>
      </c>
      <c r="D208" s="27" t="s">
        <v>265</v>
      </c>
      <c r="E208" s="27" t="s">
        <v>266</v>
      </c>
    </row>
    <row r="209" spans="3:5">
      <c r="C209" s="29" t="str">
        <f>INDEX(D209:E209,1,$O$1)</f>
        <v>Saldo en COP</v>
      </c>
      <c r="D209" s="27" t="s">
        <v>267</v>
      </c>
      <c r="E209" s="27" t="s">
        <v>264</v>
      </c>
    </row>
  </sheetData>
  <sheetProtection password="CBEE" sheet="1" objects="1" scenarios="1"/>
  <phoneticPr fontId="0" type="noConversion"/>
  <printOptions horizontalCentered="1" verticalCentered="1"/>
  <pageMargins left="0.39370078740157483" right="0.39370078740157483" top="0.39370078740157483" bottom="0.39370078740157483" header="0" footer="0"/>
  <pageSetup paperSize="9" scale="20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2" r:id="rId4" name="List Box 4">
              <controlPr defaultSize="0" autoLine="0" autoPict="0">
                <anchor moveWithCells="1">
                  <from>
                    <xdr:col>3</xdr:col>
                    <xdr:colOff>361950</xdr:colOff>
                    <xdr:row>1</xdr:row>
                    <xdr:rowOff>0</xdr:rowOff>
                  </from>
                  <to>
                    <xdr:col>3</xdr:col>
                    <xdr:colOff>361950</xdr:colOff>
                    <xdr:row>2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8</vt:i4>
      </vt:variant>
    </vt:vector>
  </HeadingPairs>
  <TitlesOfParts>
    <vt:vector size="16" baseType="lpstr">
      <vt:lpstr>Title Page</vt:lpstr>
      <vt:lpstr>Resumen-Total</vt:lpstr>
      <vt:lpstr>Total Gra.</vt:lpstr>
      <vt:lpstr>Resumen Interna</vt:lpstr>
      <vt:lpstr>Interna Gra.</vt:lpstr>
      <vt:lpstr>Resumen Externa</vt:lpstr>
      <vt:lpstr>Externa Gra.</vt:lpstr>
      <vt:lpstr>Title Data (HIDE)</vt:lpstr>
      <vt:lpstr>'Externa Gra.'!Área_de_impresión</vt:lpstr>
      <vt:lpstr>'Interna Gra.'!Área_de_impresión</vt:lpstr>
      <vt:lpstr>'Resumen Externa'!Área_de_impresión</vt:lpstr>
      <vt:lpstr>'Resumen Interna'!Área_de_impresión</vt:lpstr>
      <vt:lpstr>'Resumen-Total'!Área_de_impresión</vt:lpstr>
      <vt:lpstr>'Title Data (HIDE)'!Área_de_impresión</vt:lpstr>
      <vt:lpstr>'Title Page'!Área_de_impresión</vt:lpstr>
      <vt:lpstr>'Total Gra.'!Área_de_impresión</vt:lpstr>
    </vt:vector>
  </TitlesOfParts>
  <Company>MINISTERIO DE HACIENDA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dftrujil</dc:creator>
  <cp:lastModifiedBy>Hasbleidy Diaz Gonzalez</cp:lastModifiedBy>
  <cp:lastPrinted>2018-08-17T15:44:28Z</cp:lastPrinted>
  <dcterms:created xsi:type="dcterms:W3CDTF">2001-07-12T20:35:22Z</dcterms:created>
  <dcterms:modified xsi:type="dcterms:W3CDTF">2023-10-17T20:34:41Z</dcterms:modified>
</cp:coreProperties>
</file>