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K29" i="3" l="1"/>
  <c r="K32" i="3"/>
  <c r="K33" i="3"/>
  <c r="K17" i="3"/>
  <c r="K20" i="3"/>
  <c r="K21" i="3"/>
  <c r="K15" i="3"/>
  <c r="K13" i="3"/>
  <c r="O11" i="3"/>
  <c r="K30" i="3"/>
  <c r="K16" i="3"/>
  <c r="K22" i="3"/>
  <c r="K24" i="3"/>
  <c r="K12" i="3"/>
  <c r="K10" i="3"/>
  <c r="K27" i="3"/>
  <c r="K28" i="3"/>
  <c r="K31" i="3"/>
  <c r="K34" i="3"/>
  <c r="K26" i="3"/>
  <c r="K18" i="3"/>
  <c r="K19" i="3"/>
  <c r="K23" i="3"/>
  <c r="K11" i="3"/>
  <c r="K6" i="3"/>
  <c r="N15" i="3"/>
  <c r="O12" i="3"/>
  <c r="O13" i="3"/>
  <c r="M27" i="3"/>
  <c r="M28" i="3"/>
  <c r="M29" i="3"/>
  <c r="M30" i="3"/>
  <c r="M31" i="3"/>
  <c r="M32" i="3"/>
  <c r="M33" i="3"/>
  <c r="M34" i="3"/>
  <c r="M26" i="3"/>
  <c r="M16" i="3"/>
  <c r="M17" i="3"/>
  <c r="M18" i="3"/>
  <c r="M19" i="3"/>
  <c r="M20" i="3"/>
  <c r="M21" i="3"/>
  <c r="M22" i="3"/>
  <c r="M23" i="3"/>
  <c r="M24" i="3"/>
  <c r="M15" i="3"/>
  <c r="M11" i="3"/>
  <c r="M12" i="3"/>
  <c r="M13" i="3"/>
  <c r="M10" i="3"/>
  <c r="L27" i="3"/>
  <c r="L28" i="3"/>
  <c r="L29" i="3"/>
  <c r="L30" i="3"/>
  <c r="L31" i="3"/>
  <c r="L32" i="3"/>
  <c r="L33" i="3"/>
  <c r="L34" i="3"/>
  <c r="L26" i="3"/>
  <c r="L16" i="3"/>
  <c r="L17" i="3"/>
  <c r="L18" i="3"/>
  <c r="L19" i="3"/>
  <c r="L20" i="3"/>
  <c r="L21" i="3"/>
  <c r="L22" i="3"/>
  <c r="L23" i="3"/>
  <c r="L24" i="3"/>
  <c r="L15" i="3"/>
  <c r="L11" i="3"/>
  <c r="L12" i="3"/>
  <c r="L13" i="3"/>
  <c r="L10" i="3"/>
  <c r="J27" i="3"/>
  <c r="J28" i="3"/>
  <c r="J63" i="3" s="1"/>
  <c r="J29" i="3"/>
  <c r="L63" i="3" s="1"/>
  <c r="J30" i="3"/>
  <c r="N63" i="3" s="1"/>
  <c r="N65" i="3" s="1"/>
  <c r="J31" i="3"/>
  <c r="Q63" i="3" s="1"/>
  <c r="Q65" i="3" s="1"/>
  <c r="J32" i="3"/>
  <c r="S63" i="3" s="1"/>
  <c r="S65" i="3" s="1"/>
  <c r="J33" i="3"/>
  <c r="T63" i="3" s="1"/>
  <c r="T65" i="3" s="1"/>
  <c r="J34" i="3"/>
  <c r="U63" i="3" s="1"/>
  <c r="U65" i="3" s="1"/>
  <c r="J26" i="3"/>
  <c r="F63" i="3" s="1"/>
  <c r="J16" i="3"/>
  <c r="G62" i="3" s="1"/>
  <c r="G65" i="3" s="1"/>
  <c r="J17" i="3"/>
  <c r="I62" i="3" s="1"/>
  <c r="I65" i="3" s="1"/>
  <c r="J18" i="3"/>
  <c r="J62" i="3" s="1"/>
  <c r="J19" i="3"/>
  <c r="K62" i="3" s="1"/>
  <c r="K65" i="3" s="1"/>
  <c r="J20" i="3"/>
  <c r="L62" i="3" s="1"/>
  <c r="L65" i="3" s="1"/>
  <c r="J21" i="3"/>
  <c r="M62" i="3" s="1"/>
  <c r="M65" i="3" s="1"/>
  <c r="J22" i="3"/>
  <c r="O62" i="3" s="1"/>
  <c r="O65" i="3" s="1"/>
  <c r="J23" i="3"/>
  <c r="P62" i="3" s="1"/>
  <c r="P65" i="3" s="1"/>
  <c r="J24" i="3"/>
  <c r="R62" i="3" s="1"/>
  <c r="R65" i="3" s="1"/>
  <c r="J15" i="3"/>
  <c r="J11" i="3"/>
  <c r="J12" i="3"/>
  <c r="J13" i="3"/>
  <c r="F62" i="3" s="1"/>
  <c r="J10" i="3"/>
  <c r="M6" i="3"/>
  <c r="D6" i="3"/>
  <c r="O27" i="3"/>
  <c r="O28" i="3"/>
  <c r="O29" i="3"/>
  <c r="O30" i="3"/>
  <c r="O31" i="3"/>
  <c r="O32" i="3"/>
  <c r="O33" i="3"/>
  <c r="O34" i="3"/>
  <c r="O26" i="3"/>
  <c r="N27" i="3"/>
  <c r="N28" i="3"/>
  <c r="N29" i="3"/>
  <c r="N30" i="3"/>
  <c r="N31" i="3"/>
  <c r="N32" i="3"/>
  <c r="N33" i="3"/>
  <c r="N34" i="3"/>
  <c r="N26" i="3"/>
  <c r="O16" i="3"/>
  <c r="O17" i="3"/>
  <c r="O18" i="3"/>
  <c r="O19" i="3"/>
  <c r="O20" i="3"/>
  <c r="O21" i="3"/>
  <c r="O22" i="3"/>
  <c r="O23" i="3"/>
  <c r="O24" i="3"/>
  <c r="O15" i="3"/>
  <c r="N16" i="3"/>
  <c r="N17" i="3"/>
  <c r="N18" i="3"/>
  <c r="N19" i="3"/>
  <c r="N20" i="3"/>
  <c r="N21" i="3"/>
  <c r="N22" i="3"/>
  <c r="N23" i="3"/>
  <c r="N24" i="3"/>
  <c r="N11" i="3"/>
  <c r="N12" i="3"/>
  <c r="N13" i="3"/>
  <c r="N10" i="3"/>
  <c r="V62" i="2"/>
  <c r="S25" i="2"/>
  <c r="O10" i="2"/>
  <c r="T63" i="2"/>
  <c r="N25" i="2"/>
  <c r="O10" i="3" l="1"/>
  <c r="J35" i="3"/>
  <c r="F65" i="3"/>
  <c r="J25" i="3"/>
  <c r="T21" i="3" s="1"/>
  <c r="J65" i="3"/>
  <c r="J14" i="3"/>
  <c r="T20" i="3" s="1"/>
  <c r="T22" i="3"/>
  <c r="E62" i="3"/>
  <c r="H63" i="3"/>
  <c r="J36" i="3" l="1"/>
  <c r="J37" i="3" s="1"/>
  <c r="T23" i="3"/>
  <c r="H65" i="3"/>
  <c r="V63" i="3"/>
  <c r="E65" i="3"/>
  <c r="V62" i="3"/>
  <c r="V65" i="3" s="1"/>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<sst xmlns="http://schemas.openxmlformats.org/spreadsheetml/2006/main" count="160" uniqueCount="86">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</sst>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4" xfId="0" applyFont="1" applyFill="1" applyBorder="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36" fillId="8" borderId="19" xfId="0" applyFont="1" applyFill="1" applyBorder="1" applyAlignment="1" applyProtection="1">
      <alignment horizontal="center" vertical="center" wrapText="1"/>
      <protection hidden="1"/>
    </xf>
    <xf numFmtId="0" fontId="36" fillId="8" borderId="20" xfId="0" applyFont="1" applyFill="1" applyBorder="1" applyAlignment="1" applyProtection="1">
      <alignment horizontal="center" vertical="center" wrapText="1"/>
      <protection hidden="1"/>
    </xf>
    <xf numFmtId="0" fontId="36" fillId="8"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1"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16784633.59016249</c:v>
                </c:pt>
                <c:pt idx="1">
                  <c:v>2100000</c:v>
                </c:pt>
                <c:pt idx="2">
                  <c:v>33486459.399999999</c:v>
                </c:pt>
                <c:pt idx="4">
                  <c:v>25779227.5</c:v>
                </c:pt>
                <c:pt idx="5">
                  <c:v>19952831.899999999</c:v>
                </c:pt>
                <c:pt idx="6">
                  <c:v>28778993.899999999</c:v>
                </c:pt>
                <c:pt idx="7">
                  <c:v>7338933.7000000002</c:v>
                </c:pt>
                <c:pt idx="8">
                  <c:v>31116142.199999999</c:v>
                </c:pt>
                <c:pt idx="10">
                  <c:v>19192034.800000001</c:v>
                </c:pt>
                <c:pt idx="11">
                  <c:v>19858474.800000001</c:v>
                </c:pt>
                <c:pt idx="13">
                  <c:v>13656987.6</c:v>
                </c:pt>
              </c:numCache>
            </c:numRef>
          </c:val>
          <c:extLst>
            <c:ext xmlns:c16="http://schemas.microsoft.com/office/drawing/2014/chart" uri="{C3380CC4-5D6E-409C-BE32-E72D297353CC}">
              <c16:uniqueId val="{00000000-9C7F-4A13-A4EA-332A8520D26F}"/>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14158654.150296999</c:v>
                </c:pt>
                <c:pt idx="3">
                  <c:v>28776178.017842602</c:v>
                </c:pt>
                <c:pt idx="5">
                  <c:v>10841119.196769999</c:v>
                </c:pt>
                <c:pt idx="7">
                  <c:v>18164148.277190801</c:v>
                </c:pt>
                <c:pt idx="9">
                  <c:v>342392.12323340005</c:v>
                </c:pt>
                <c:pt idx="12">
                  <c:v>11453032.2449474</c:v>
                </c:pt>
                <c:pt idx="14">
                  <c:v>16012005.028464403</c:v>
                </c:pt>
                <c:pt idx="15">
                  <c:v>7105150.1360292006</c:v>
                </c:pt>
                <c:pt idx="16">
                  <c:v>3221107.1780425999</c:v>
                </c:pt>
              </c:numCache>
            </c:numRef>
          </c:val>
          <c:extLst>
            <c:ext xmlns:c16="http://schemas.microsoft.com/office/drawing/2014/chart" uri="{C3380CC4-5D6E-409C-BE32-E72D297353CC}">
              <c16:uniqueId val="{00000001-9C7F-4A13-A4EA-332A8520D26F}"/>
            </c:ext>
          </c:extLst>
        </c:ser>
        <c:dLbls>
          <c:showLegendKey val="0"/>
          <c:showVal val="0"/>
          <c:showCatName val="0"/>
          <c:showSerName val="0"/>
          <c:showPercent val="0"/>
          <c:showBubbleSize val="0"/>
        </c:dLbls>
        <c:gapWidth val="150"/>
        <c:overlap val="100"/>
        <c:axId val="584802768"/>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9C7F-4A13-A4EA-332A8520D26F}"/>
            </c:ext>
          </c:extLst>
        </c:ser>
        <c:dLbls>
          <c:showLegendKey val="0"/>
          <c:showVal val="0"/>
          <c:showCatName val="0"/>
          <c:showSerName val="0"/>
          <c:showPercent val="0"/>
          <c:showBubbleSize val="0"/>
        </c:dLbls>
        <c:marker val="1"/>
        <c:smooth val="0"/>
        <c:axId val="3"/>
        <c:axId val="4"/>
      </c:lineChart>
      <c:catAx>
        <c:axId val="5848027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84802768"/>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A54-471B-8F30-89D4CE7C69E9}"/>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DA54-471B-8F30-89D4CE7C69E9}"/>
              </c:ext>
            </c:extLst>
          </c:dPt>
          <c:dPt>
            <c:idx val="2"/>
            <c:bubble3D val="0"/>
            <c:spPr>
              <a:solidFill>
                <a:schemeClr val="accent1">
                  <a:lumMod val="40000"/>
                  <a:lumOff val="60000"/>
                </a:schemeClr>
              </a:solidFill>
            </c:spPr>
            <c:extLst>
              <c:ext xmlns:c16="http://schemas.microsoft.com/office/drawing/2014/chart" uri="{C3380CC4-5D6E-409C-BE32-E72D297353CC}">
                <c16:uniqueId val="{00000002-DA54-471B-8F30-89D4CE7C69E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DA54-471B-8F30-89D4CE7C69E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A54-471B-8F30-89D4CE7C69E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DA54-471B-8F30-89D4CE7C69E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A54-471B-8F30-89D4CE7C69E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54-471B-8F30-89D4CE7C69E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54-471B-8F30-89D4CE7C69E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14890999.399999999</c:v>
                </c:pt>
                <c:pt idx="1">
                  <c:v>203153719.99016252</c:v>
                </c:pt>
                <c:pt idx="2">
                  <c:v>110073786.3528174</c:v>
                </c:pt>
              </c:numCache>
            </c:numRef>
          </c:val>
          <c:extLst>
            <c:ext xmlns:c16="http://schemas.microsoft.com/office/drawing/2014/chart" uri="{C3380CC4-5D6E-409C-BE32-E72D297353CC}">
              <c16:uniqueId val="{00000006-DA54-471B-8F30-89D4CE7C69E9}"/>
            </c:ext>
          </c:extLst>
        </c:ser>
        <c:ser>
          <c:idx val="1"/>
          <c:order val="1"/>
          <c:dPt>
            <c:idx val="0"/>
            <c:bubble3D val="0"/>
            <c:extLst>
              <c:ext xmlns:c16="http://schemas.microsoft.com/office/drawing/2014/chart" uri="{C3380CC4-5D6E-409C-BE32-E72D297353CC}">
                <c16:uniqueId val="{00000007-DA54-471B-8F30-89D4CE7C69E9}"/>
              </c:ext>
            </c:extLst>
          </c:dPt>
          <c:dPt>
            <c:idx val="1"/>
            <c:bubble3D val="0"/>
            <c:extLst>
              <c:ext xmlns:c16="http://schemas.microsoft.com/office/drawing/2014/chart" uri="{C3380CC4-5D6E-409C-BE32-E72D297353CC}">
                <c16:uniqueId val="{00000008-DA54-471B-8F30-89D4CE7C69E9}"/>
              </c:ext>
            </c:extLst>
          </c:dPt>
          <c:dPt>
            <c:idx val="2"/>
            <c:bubble3D val="0"/>
            <c:extLst>
              <c:ext xmlns:c16="http://schemas.microsoft.com/office/drawing/2014/chart" uri="{C3380CC4-5D6E-409C-BE32-E72D297353CC}">
                <c16:uniqueId val="{00000009-DA54-471B-8F30-89D4CE7C69E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DA54-471B-8F30-89D4CE7C69E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DF6-429B-8CF2-02BC3760C8CB}"/>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ADF6-429B-8CF2-02BC3760C8C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DF6-429B-8CF2-02BC3760C8CB}"/>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DF6-429B-8CF2-02BC3760C8CB}"/>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DF6-429B-8CF2-02BC3760C8CB}"/>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ADF6-429B-8CF2-02BC3760C8C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4251.6530996234578</c:v>
                </c:pt>
                <c:pt idx="1">
                  <c:v>531.94318846747171</c:v>
                </c:pt>
                <c:pt idx="2">
                  <c:v>8482.3304684393042</c:v>
                </c:pt>
                <c:pt idx="4">
                  <c:v>6530.040225037299</c:v>
                </c:pt>
                <c:pt idx="5">
                  <c:v>5054.1776284959433</c:v>
                </c:pt>
                <c:pt idx="6">
                  <c:v>7289.899893358056</c:v>
                </c:pt>
                <c:pt idx="7">
                  <c:v>1858.9979963473236</c:v>
                </c:pt>
                <c:pt idx="8">
                  <c:v>7881.9142355596423</c:v>
                </c:pt>
                <c:pt idx="10">
                  <c:v>4861.4629450907978</c:v>
                </c:pt>
                <c:pt idx="11">
                  <c:v>5030.2763824823514</c:v>
                </c:pt>
                <c:pt idx="13">
                  <c:v>3459.4007280022493</c:v>
                </c:pt>
              </c:numCache>
            </c:numRef>
          </c:val>
          <c:extLst>
            <c:ext xmlns:c16="http://schemas.microsoft.com/office/drawing/2014/chart" uri="{C3380CC4-5D6E-409C-BE32-E72D297353CC}">
              <c16:uniqueId val="{00000000-3BAF-4A56-ACD8-E0E6852D0D2C}"/>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3586.4760157700889</c:v>
                </c:pt>
                <c:pt idx="3">
                  <c:v>7289.1866127232206</c:v>
                </c:pt>
                <c:pt idx="5">
                  <c:v>2746.12357718369</c:v>
                </c:pt>
                <c:pt idx="7">
                  <c:v>4601.0928335070512</c:v>
                </c:pt>
                <c:pt idx="9">
                  <c:v>86.730075113772529</c:v>
                </c:pt>
                <c:pt idx="12">
                  <c:v>2901.1249952371832</c:v>
                </c:pt>
                <c:pt idx="14">
                  <c:v>4055.9414326659735</c:v>
                </c:pt>
                <c:pt idx="15">
                  <c:v>1799.7791513806967</c:v>
                </c:pt>
                <c:pt idx="16">
                  <c:v>815.926677468305</c:v>
                </c:pt>
              </c:numCache>
            </c:numRef>
          </c:val>
          <c:extLst>
            <c:ext xmlns:c16="http://schemas.microsoft.com/office/drawing/2014/chart" uri="{C3380CC4-5D6E-409C-BE32-E72D297353CC}">
              <c16:uniqueId val="{00000001-3BAF-4A56-ACD8-E0E6852D0D2C}"/>
            </c:ext>
          </c:extLst>
        </c:ser>
        <c:dLbls>
          <c:showLegendKey val="0"/>
          <c:showVal val="0"/>
          <c:showCatName val="0"/>
          <c:showSerName val="0"/>
          <c:showPercent val="0"/>
          <c:showBubbleSize val="0"/>
        </c:dLbls>
        <c:gapWidth val="150"/>
        <c:overlap val="100"/>
        <c:axId val="584796528"/>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BAF-4A56-ACD8-E0E6852D0D2C}"/>
                </c:ext>
              </c:extLst>
            </c:dLbl>
            <c:dLbl>
              <c:idx val="2"/>
              <c:layout>
                <c:manualLayout>
                  <c:x val="-1.3504851160515386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AF-4A56-ACD8-E0E6852D0D2C}"/>
                </c:ext>
              </c:extLst>
            </c:dLbl>
            <c:dLbl>
              <c:idx val="3"/>
              <c:layout>
                <c:manualLayout>
                  <c:x val="-1.1978095065598288E-2"/>
                  <c:y val="-0.1081537955488751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AF-4A56-ACD8-E0E6852D0D2C}"/>
                </c:ext>
              </c:extLst>
            </c:dLbl>
            <c:dLbl>
              <c:idx val="4"/>
              <c:layout>
                <c:manualLayout>
                  <c:x val="-1.1978095065598288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BAF-4A56-ACD8-E0E6852D0D2C}"/>
                </c:ext>
              </c:extLst>
            </c:dLbl>
            <c:dLbl>
              <c:idx val="5"/>
              <c:layout>
                <c:manualLayout>
                  <c:x val="-1.1978095065598339E-2"/>
                  <c:y val="-0.128432632214289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BAF-4A56-ACD8-E0E6852D0D2C}"/>
                </c:ext>
              </c:extLst>
            </c:dLbl>
            <c:dLbl>
              <c:idx val="6"/>
              <c:layout>
                <c:manualLayout>
                  <c:x val="-1.1978095065598288E-2"/>
                  <c:y val="-0.108153795548875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BAF-4A56-ACD8-E0E6852D0D2C}"/>
                </c:ext>
              </c:extLst>
            </c:dLbl>
            <c:dLbl>
              <c:idx val="7"/>
              <c:layout>
                <c:manualLayout>
                  <c:x val="-1.1643465036510771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BAF-4A56-ACD8-E0E6852D0D2C}"/>
                </c:ext>
              </c:extLst>
            </c:dLbl>
            <c:dLbl>
              <c:idx val="8"/>
              <c:layout>
                <c:manualLayout>
                  <c:x val="-1.1978095065598288E-2"/>
                  <c:y val="-0.121673019992484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BAF-4A56-ACD8-E0E6852D0D2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A-3BAF-4A56-ACD8-E0E6852D0D2C}"/>
            </c:ext>
          </c:extLst>
        </c:ser>
        <c:dLbls>
          <c:showLegendKey val="0"/>
          <c:showVal val="0"/>
          <c:showCatName val="0"/>
          <c:showSerName val="0"/>
          <c:showPercent val="0"/>
          <c:showBubbleSize val="0"/>
        </c:dLbls>
        <c:marker val="1"/>
        <c:smooth val="0"/>
        <c:axId val="3"/>
        <c:axId val="4"/>
      </c:lineChart>
      <c:catAx>
        <c:axId val="5847965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84796528"/>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F3B-49C7-8B7E-677108B2D912}"/>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0F3B-49C7-8B7E-677108B2D912}"/>
              </c:ext>
            </c:extLst>
          </c:dPt>
          <c:dPt>
            <c:idx val="2"/>
            <c:bubble3D val="0"/>
            <c:spPr>
              <a:solidFill>
                <a:schemeClr val="accent1">
                  <a:lumMod val="40000"/>
                  <a:lumOff val="60000"/>
                </a:schemeClr>
              </a:solidFill>
            </c:spPr>
            <c:extLst>
              <c:ext xmlns:c16="http://schemas.microsoft.com/office/drawing/2014/chart" uri="{C3380CC4-5D6E-409C-BE32-E72D297353CC}">
                <c16:uniqueId val="{00000002-0F3B-49C7-8B7E-677108B2D91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F3B-49C7-8B7E-677108B2D91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3B-49C7-8B7E-677108B2D91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F3B-49C7-8B7E-677108B2D91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F3B-49C7-8B7E-677108B2D91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3B-49C7-8B7E-677108B2D91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F3B-49C7-8B7E-677108B2D9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3771.983666811052</c:v>
                </c:pt>
                <c:pt idx="1">
                  <c:v>51460.113124092837</c:v>
                </c:pt>
                <c:pt idx="2">
                  <c:v>27882.381371049982</c:v>
                </c:pt>
              </c:numCache>
            </c:numRef>
          </c:val>
          <c:extLst>
            <c:ext xmlns:c16="http://schemas.microsoft.com/office/drawing/2014/chart" uri="{C3380CC4-5D6E-409C-BE32-E72D297353CC}">
              <c16:uniqueId val="{00000006-0F3B-49C7-8B7E-677108B2D912}"/>
            </c:ext>
          </c:extLst>
        </c:ser>
        <c:ser>
          <c:idx val="1"/>
          <c:order val="1"/>
          <c:dPt>
            <c:idx val="0"/>
            <c:bubble3D val="0"/>
            <c:extLst>
              <c:ext xmlns:c16="http://schemas.microsoft.com/office/drawing/2014/chart" uri="{C3380CC4-5D6E-409C-BE32-E72D297353CC}">
                <c16:uniqueId val="{00000007-0F3B-49C7-8B7E-677108B2D912}"/>
              </c:ext>
            </c:extLst>
          </c:dPt>
          <c:dPt>
            <c:idx val="1"/>
            <c:bubble3D val="0"/>
            <c:extLst>
              <c:ext xmlns:c16="http://schemas.microsoft.com/office/drawing/2014/chart" uri="{C3380CC4-5D6E-409C-BE32-E72D297353CC}">
                <c16:uniqueId val="{00000008-0F3B-49C7-8B7E-677108B2D912}"/>
              </c:ext>
            </c:extLst>
          </c:dPt>
          <c:dPt>
            <c:idx val="2"/>
            <c:bubble3D val="0"/>
            <c:extLst>
              <c:ext xmlns:c16="http://schemas.microsoft.com/office/drawing/2014/chart" uri="{C3380CC4-5D6E-409C-BE32-E72D297353CC}">
                <c16:uniqueId val="{00000009-0F3B-49C7-8B7E-677108B2D91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0F3B-49C7-8B7E-677108B2D91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711-4BFA-B3D1-88D5F1B12717}"/>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4711-4BFA-B3D1-88D5F1B1271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711-4BFA-B3D1-88D5F1B12717}"/>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711-4BFA-B3D1-88D5F1B12717}"/>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711-4BFA-B3D1-88D5F1B12717}"/>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4711-4BFA-B3D1-88D5F1B1271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29"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70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70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707"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70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81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8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815"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81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zoomScale="40" zoomScaleNormal="10" zoomScaleSheetLayoutView="40" workbookViewId="0">
      <selection activeCell="K12" sqref="K12"/>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43966</v>
      </c>
      <c r="E6" s="131"/>
      <c r="F6" s="104"/>
      <c r="G6" s="104"/>
      <c r="H6" s="104"/>
      <c r="I6" s="104"/>
      <c r="J6" s="132" t="s">
        <v>0</v>
      </c>
      <c r="K6" s="133">
        <v>276.0806</v>
      </c>
      <c r="L6" s="132" t="s">
        <v>1</v>
      </c>
      <c r="M6" s="134">
        <v>3947.79</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78" t="s">
        <v>27</v>
      </c>
      <c r="R8" s="178"/>
      <c r="S8" s="178"/>
      <c r="T8" s="178"/>
      <c r="U8" s="178"/>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79" t="s">
        <v>28</v>
      </c>
      <c r="C10" s="179"/>
      <c r="D10" s="180" t="s">
        <v>30</v>
      </c>
      <c r="E10" s="180"/>
      <c r="F10" s="27">
        <v>43992</v>
      </c>
      <c r="G10" s="28"/>
      <c r="H10" s="29">
        <v>1</v>
      </c>
      <c r="I10" s="30">
        <v>0</v>
      </c>
      <c r="J10" s="31">
        <v>4536000</v>
      </c>
      <c r="K10" s="32">
        <v>0</v>
      </c>
      <c r="L10" s="32">
        <v>3.3730000000000003E-2</v>
      </c>
      <c r="M10" s="102">
        <v>99.763999999999996</v>
      </c>
      <c r="N10" s="33">
        <v>7.1232876712328766E-2</v>
      </c>
      <c r="O10" s="33">
        <v>6.8493150684931559E-2</v>
      </c>
      <c r="P10" s="104"/>
      <c r="Q10" s="104"/>
      <c r="R10" s="104"/>
      <c r="S10" s="104"/>
      <c r="T10" s="104"/>
      <c r="U10" s="104"/>
      <c r="V10" s="104"/>
    </row>
    <row r="11" spans="2:24" ht="42" customHeight="1" thickTop="1" thickBot="1" x14ac:dyDescent="0.25">
      <c r="B11" s="179"/>
      <c r="C11" s="179"/>
      <c r="D11" s="181"/>
      <c r="E11" s="181"/>
      <c r="F11" s="34">
        <v>44083</v>
      </c>
      <c r="G11" s="35"/>
      <c r="H11" s="36">
        <v>1</v>
      </c>
      <c r="I11" s="37">
        <v>0</v>
      </c>
      <c r="J11" s="38">
        <v>4404999.7</v>
      </c>
      <c r="K11" s="39">
        <v>0</v>
      </c>
      <c r="L11" s="39">
        <v>3.2050000000000002E-2</v>
      </c>
      <c r="M11" s="103">
        <v>98.994</v>
      </c>
      <c r="N11" s="40">
        <v>0.32054794520547947</v>
      </c>
      <c r="O11" s="40">
        <v>0.31780821917808222</v>
      </c>
      <c r="P11" s="104"/>
      <c r="Q11" s="104"/>
      <c r="R11" s="104"/>
      <c r="S11" s="104"/>
      <c r="T11" s="104"/>
      <c r="U11" s="104"/>
      <c r="V11" s="104"/>
    </row>
    <row r="12" spans="2:24" ht="42" customHeight="1" thickTop="1" thickBot="1" x14ac:dyDescent="0.25">
      <c r="B12" s="179"/>
      <c r="C12" s="179"/>
      <c r="D12" s="181"/>
      <c r="E12" s="181"/>
      <c r="F12" s="27">
        <v>44174</v>
      </c>
      <c r="G12" s="28"/>
      <c r="H12" s="29">
        <v>1</v>
      </c>
      <c r="I12" s="41">
        <v>0</v>
      </c>
      <c r="J12" s="31">
        <v>3849999.7</v>
      </c>
      <c r="K12" s="32">
        <v>0</v>
      </c>
      <c r="L12" s="32">
        <v>3.1780000000000003E-2</v>
      </c>
      <c r="M12" s="102">
        <v>98.233000000000004</v>
      </c>
      <c r="N12" s="33">
        <v>0.56986301369863013</v>
      </c>
      <c r="O12" s="33">
        <v>0.56712328767123288</v>
      </c>
      <c r="P12" s="119"/>
      <c r="Q12" s="104"/>
      <c r="R12" s="104"/>
      <c r="S12" s="104"/>
      <c r="T12" s="104"/>
      <c r="U12" s="104"/>
      <c r="V12" s="104"/>
    </row>
    <row r="13" spans="2:24" ht="42" customHeight="1" thickTop="1" thickBot="1" x14ac:dyDescent="0.25">
      <c r="B13" s="179"/>
      <c r="C13" s="179"/>
      <c r="D13" s="182"/>
      <c r="E13" s="182"/>
      <c r="F13" s="34">
        <v>44264</v>
      </c>
      <c r="G13" s="35"/>
      <c r="H13" s="36">
        <v>1</v>
      </c>
      <c r="I13" s="37">
        <v>0</v>
      </c>
      <c r="J13" s="38">
        <v>2100000</v>
      </c>
      <c r="K13" s="39">
        <v>0.13513513513513514</v>
      </c>
      <c r="L13" s="39">
        <v>3.1600000000000003E-2</v>
      </c>
      <c r="M13" s="103">
        <v>97.492000000000004</v>
      </c>
      <c r="N13" s="40">
        <v>0.81643835616438354</v>
      </c>
      <c r="O13" s="40">
        <v>0.81643835616438365</v>
      </c>
      <c r="P13" s="104"/>
      <c r="Q13" s="104"/>
      <c r="R13" s="104"/>
      <c r="S13" s="104"/>
      <c r="T13" s="104"/>
      <c r="U13" s="104"/>
      <c r="V13" s="104"/>
    </row>
    <row r="14" spans="2:24" ht="42" customHeight="1" thickTop="1" thickBot="1" x14ac:dyDescent="0.25">
      <c r="B14" s="179"/>
      <c r="C14" s="179"/>
      <c r="D14" s="183" t="s">
        <v>31</v>
      </c>
      <c r="E14" s="183"/>
      <c r="F14" s="183"/>
      <c r="G14" s="183"/>
      <c r="H14" s="183"/>
      <c r="I14" s="183"/>
      <c r="J14" s="42">
        <v>14890999.399999999</v>
      </c>
      <c r="K14" s="43"/>
      <c r="L14" s="44"/>
      <c r="M14" s="44"/>
      <c r="N14" s="45"/>
      <c r="O14" s="45">
        <v>0.37664195171388581</v>
      </c>
      <c r="P14" s="104"/>
      <c r="Q14" s="104"/>
      <c r="R14" s="104"/>
      <c r="S14" s="104"/>
      <c r="T14" s="104"/>
      <c r="U14" s="104"/>
      <c r="V14" s="104"/>
    </row>
    <row r="15" spans="2:24" ht="42" customHeight="1" thickTop="1" thickBot="1" x14ac:dyDescent="0.25">
      <c r="B15" s="179"/>
      <c r="C15" s="179"/>
      <c r="D15" s="180" t="s">
        <v>2</v>
      </c>
      <c r="E15" s="184"/>
      <c r="F15" s="27">
        <v>44036</v>
      </c>
      <c r="G15" s="28" t="s">
        <v>3</v>
      </c>
      <c r="H15" s="29">
        <v>15</v>
      </c>
      <c r="I15" s="30">
        <v>0.11</v>
      </c>
      <c r="J15" s="31">
        <v>3993634.1901624901</v>
      </c>
      <c r="K15" s="32">
        <v>-0.24837414210065881</v>
      </c>
      <c r="L15" s="32">
        <v>3.1980000000000001E-2</v>
      </c>
      <c r="M15" s="102">
        <v>101.44199999999999</v>
      </c>
      <c r="N15" s="33">
        <v>0.19178082191780821</v>
      </c>
      <c r="O15" s="33">
        <v>0.18904109589041099</v>
      </c>
      <c r="P15" s="124"/>
      <c r="Q15" s="104"/>
      <c r="R15" s="104"/>
      <c r="S15" s="104"/>
      <c r="T15" s="104"/>
      <c r="U15" s="104"/>
      <c r="V15" s="104"/>
    </row>
    <row r="16" spans="2:24" ht="42" customHeight="1" thickTop="1" thickBot="1" x14ac:dyDescent="0.25">
      <c r="B16" s="179"/>
      <c r="C16" s="179"/>
      <c r="D16" s="181"/>
      <c r="E16" s="185"/>
      <c r="F16" s="34">
        <v>44685</v>
      </c>
      <c r="G16" s="35" t="s">
        <v>3</v>
      </c>
      <c r="H16" s="36">
        <v>10</v>
      </c>
      <c r="I16" s="37">
        <v>7.0000000000000007E-2</v>
      </c>
      <c r="J16" s="38">
        <v>33486459.399999999</v>
      </c>
      <c r="K16" s="39">
        <v>0</v>
      </c>
      <c r="L16" s="39">
        <v>3.6970000000000003E-2</v>
      </c>
      <c r="M16" s="103">
        <v>106.163</v>
      </c>
      <c r="N16" s="40">
        <v>1.9698630136986301</v>
      </c>
      <c r="O16" s="40">
        <v>1.9063336344710011</v>
      </c>
      <c r="P16" s="124"/>
      <c r="Q16" s="104"/>
      <c r="R16" s="104"/>
      <c r="S16" s="104"/>
      <c r="T16" s="104"/>
      <c r="U16" s="104"/>
      <c r="V16" s="104"/>
    </row>
    <row r="17" spans="2:23" ht="42" customHeight="1" thickTop="1" thickBot="1" x14ac:dyDescent="0.25">
      <c r="B17" s="179"/>
      <c r="C17" s="179"/>
      <c r="D17" s="181"/>
      <c r="E17" s="185"/>
      <c r="F17" s="27">
        <v>45497</v>
      </c>
      <c r="G17" s="28" t="s">
        <v>3</v>
      </c>
      <c r="H17" s="29">
        <v>16</v>
      </c>
      <c r="I17" s="30">
        <v>0.1</v>
      </c>
      <c r="J17" s="31">
        <v>25779227.5</v>
      </c>
      <c r="K17" s="32">
        <v>0</v>
      </c>
      <c r="L17" s="32">
        <v>4.4950000000000004E-2</v>
      </c>
      <c r="M17" s="102">
        <v>120.581</v>
      </c>
      <c r="N17" s="33">
        <v>4.1945205479452055</v>
      </c>
      <c r="O17" s="33">
        <v>3.4507838862937747</v>
      </c>
      <c r="P17" s="124"/>
      <c r="Q17" s="104"/>
      <c r="R17" s="104"/>
      <c r="S17" s="104"/>
      <c r="T17" s="104"/>
      <c r="U17" s="104"/>
      <c r="V17" s="119"/>
    </row>
    <row r="18" spans="2:23" ht="42" customHeight="1" thickTop="1" thickBot="1" x14ac:dyDescent="0.25">
      <c r="B18" s="179"/>
      <c r="C18" s="179"/>
      <c r="D18" s="181"/>
      <c r="E18" s="185"/>
      <c r="F18" s="34">
        <v>45987</v>
      </c>
      <c r="G18" s="35" t="s">
        <v>3</v>
      </c>
      <c r="H18" s="36">
        <v>8</v>
      </c>
      <c r="I18" s="37">
        <v>6.25E-2</v>
      </c>
      <c r="J18" s="38">
        <v>19952831.899999999</v>
      </c>
      <c r="K18" s="39">
        <v>0</v>
      </c>
      <c r="L18" s="39">
        <v>4.9919999999999999E-2</v>
      </c>
      <c r="M18" s="103">
        <v>105.916</v>
      </c>
      <c r="N18" s="40">
        <v>5.536986301369863</v>
      </c>
      <c r="O18" s="40">
        <v>4.7435350325376833</v>
      </c>
      <c r="P18" s="12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31">
        <v>28778993.899999999</v>
      </c>
      <c r="K19" s="32">
        <v>0</v>
      </c>
      <c r="L19" s="32">
        <v>5.2729999999999999E-2</v>
      </c>
      <c r="M19" s="102">
        <v>111.611</v>
      </c>
      <c r="N19" s="33">
        <v>6.2849315068493148</v>
      </c>
      <c r="O19" s="33">
        <v>5.058019616036419</v>
      </c>
      <c r="P19" s="12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7338933.7000000002</v>
      </c>
      <c r="K20" s="39">
        <v>6.1051110523126922E-2</v>
      </c>
      <c r="L20" s="39">
        <v>5.7880000000000001E-2</v>
      </c>
      <c r="M20" s="103">
        <v>99.736999999999995</v>
      </c>
      <c r="N20" s="40">
        <v>7.4739726027397264</v>
      </c>
      <c r="O20" s="40">
        <v>6.0989550780857194</v>
      </c>
      <c r="P20" s="124"/>
      <c r="Q20" s="186" t="s">
        <v>32</v>
      </c>
      <c r="R20" s="187"/>
      <c r="S20" s="47"/>
      <c r="T20" s="48">
        <v>14890999.399999999</v>
      </c>
      <c r="U20" s="49">
        <v>5.3410234566422549E-2</v>
      </c>
      <c r="V20" s="104"/>
      <c r="W20" s="46"/>
    </row>
    <row r="21" spans="2:23" ht="42" customHeight="1" thickTop="1" thickBot="1" x14ac:dyDescent="0.25">
      <c r="B21" s="179"/>
      <c r="C21" s="179"/>
      <c r="D21" s="181"/>
      <c r="E21" s="185"/>
      <c r="F21" s="27">
        <v>46871</v>
      </c>
      <c r="G21" s="28" t="s">
        <v>3</v>
      </c>
      <c r="H21" s="29">
        <v>16</v>
      </c>
      <c r="I21" s="30">
        <v>0.06</v>
      </c>
      <c r="J21" s="31">
        <v>31116142.199999999</v>
      </c>
      <c r="K21" s="32">
        <v>0</v>
      </c>
      <c r="L21" s="32">
        <v>5.8270000000000002E-2</v>
      </c>
      <c r="M21" s="102">
        <v>101.068</v>
      </c>
      <c r="N21" s="33">
        <v>7.9589041095890414</v>
      </c>
      <c r="O21" s="33">
        <v>6.5444719670827762</v>
      </c>
      <c r="P21" s="124"/>
      <c r="Q21" s="188" t="s">
        <v>33</v>
      </c>
      <c r="R21" s="189"/>
      <c r="S21" s="50"/>
      <c r="T21" s="51">
        <v>203153719.99016252</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19192034.800000001</v>
      </c>
      <c r="K22" s="39">
        <v>7.8029397963407757E-2</v>
      </c>
      <c r="L22" s="39">
        <v>6.2969999999999998E-2</v>
      </c>
      <c r="M22" s="103">
        <v>110.755</v>
      </c>
      <c r="N22" s="40">
        <v>10.35068493150685</v>
      </c>
      <c r="O22" s="40">
        <v>7.3096296743507292</v>
      </c>
      <c r="P22" s="124"/>
      <c r="Q22" s="53" t="s">
        <v>34</v>
      </c>
      <c r="R22" s="47"/>
      <c r="S22" s="47"/>
      <c r="T22" s="48">
        <v>110073786.3528174</v>
      </c>
      <c r="U22" s="49">
        <v>0.33463513140419038</v>
      </c>
      <c r="V22" s="104"/>
    </row>
    <row r="23" spans="2:23" ht="42" customHeight="1" thickTop="1" thickBot="1" x14ac:dyDescent="0.25">
      <c r="B23" s="179"/>
      <c r="C23" s="179"/>
      <c r="D23" s="181"/>
      <c r="E23" s="185"/>
      <c r="F23" s="27">
        <v>48395</v>
      </c>
      <c r="G23" s="28" t="s">
        <v>3</v>
      </c>
      <c r="H23" s="29">
        <v>16</v>
      </c>
      <c r="I23" s="30">
        <v>7.0000000000000007E-2</v>
      </c>
      <c r="J23" s="31">
        <v>19858474.800000001</v>
      </c>
      <c r="K23" s="32">
        <v>2.8454924133556984E-2</v>
      </c>
      <c r="L23" s="32">
        <v>6.4399999999999999E-2</v>
      </c>
      <c r="M23" s="102">
        <v>104.595</v>
      </c>
      <c r="N23" s="33">
        <v>12.134246575342466</v>
      </c>
      <c r="O23" s="33">
        <v>8.1679634664713987</v>
      </c>
      <c r="P23" s="124"/>
      <c r="Q23" s="54" t="s">
        <v>35</v>
      </c>
      <c r="R23" s="54"/>
      <c r="S23" s="54"/>
      <c r="T23" s="55">
        <v>328118505.74297994</v>
      </c>
      <c r="U23" s="56">
        <v>1</v>
      </c>
      <c r="V23" s="104"/>
      <c r="W23" s="57"/>
    </row>
    <row r="24" spans="2:23" ht="42" customHeight="1" thickTop="1" thickBot="1" x14ac:dyDescent="0.25">
      <c r="B24" s="179"/>
      <c r="C24" s="179"/>
      <c r="D24" s="58"/>
      <c r="E24" s="58"/>
      <c r="F24" s="34">
        <v>49235</v>
      </c>
      <c r="G24" s="35" t="s">
        <v>3</v>
      </c>
      <c r="H24" s="36">
        <v>16</v>
      </c>
      <c r="I24" s="37">
        <v>7.2499999999999995E-2</v>
      </c>
      <c r="J24" s="38">
        <v>13656987.6</v>
      </c>
      <c r="K24" s="39">
        <v>7.3976178609517468E-2</v>
      </c>
      <c r="L24" s="39">
        <v>6.5309999999999993E-2</v>
      </c>
      <c r="M24" s="103">
        <v>106.53700000000001</v>
      </c>
      <c r="N24" s="40">
        <v>14.435616438356165</v>
      </c>
      <c r="O24" s="40">
        <v>9.2217419436828951</v>
      </c>
      <c r="P24" s="124"/>
      <c r="Q24" s="59"/>
      <c r="R24" s="59"/>
      <c r="S24" s="59"/>
      <c r="T24" s="60"/>
      <c r="U24" s="61"/>
      <c r="V24" s="104"/>
      <c r="W24" s="57"/>
    </row>
    <row r="25" spans="2:23" ht="42" customHeight="1" thickTop="1" thickBot="1" x14ac:dyDescent="0.25">
      <c r="B25" s="179"/>
      <c r="C25" s="179"/>
      <c r="D25" s="190" t="s">
        <v>36</v>
      </c>
      <c r="E25" s="190"/>
      <c r="F25" s="190"/>
      <c r="G25" s="190"/>
      <c r="H25" s="190"/>
      <c r="I25" s="190"/>
      <c r="J25" s="42">
        <v>203153719.99016252</v>
      </c>
      <c r="K25" s="43"/>
      <c r="L25" s="44"/>
      <c r="M25" s="44"/>
      <c r="N25" s="45"/>
      <c r="O25" s="45">
        <v>5.2698580512095248</v>
      </c>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14158654.150296999</v>
      </c>
      <c r="K26" s="39">
        <v>-0.11971666689553236</v>
      </c>
      <c r="L26" s="39">
        <v>2.0070000000000001E-2</v>
      </c>
      <c r="M26" s="103">
        <v>101.196</v>
      </c>
      <c r="N26" s="40">
        <v>0.81917808219178079</v>
      </c>
      <c r="O26" s="40">
        <v>0.81917808219178079</v>
      </c>
      <c r="P26" s="82"/>
      <c r="Q26" s="178"/>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31">
        <v>28776178.017842602</v>
      </c>
      <c r="K27" s="32">
        <v>1.3270964515132661E-3</v>
      </c>
      <c r="L27" s="32">
        <v>2.282E-2</v>
      </c>
      <c r="M27" s="102">
        <v>106.563</v>
      </c>
      <c r="N27" s="33">
        <v>2.7780821917808218</v>
      </c>
      <c r="O27" s="33">
        <v>2.6461992948074382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10841119.196769999</v>
      </c>
      <c r="K28" s="39">
        <v>1.3270964515131592E-3</v>
      </c>
      <c r="L28" s="39">
        <v>2.664E-2</v>
      </c>
      <c r="M28" s="103">
        <v>103.85</v>
      </c>
      <c r="N28" s="40">
        <v>4.9808219178082194</v>
      </c>
      <c r="O28" s="40">
        <v>4.658259653438205</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31">
        <v>18164148.277190801</v>
      </c>
      <c r="K29" s="32">
        <v>1.3270964515130765E-3</v>
      </c>
      <c r="L29" s="32">
        <v>2.843E-2</v>
      </c>
      <c r="M29" s="102">
        <v>102.801</v>
      </c>
      <c r="N29" s="33">
        <v>6.8410958904109593</v>
      </c>
      <c r="O29" s="33">
        <v>6.2126372431413923</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342392.12323340005</v>
      </c>
      <c r="K30" s="39">
        <v>0.12716702209623368</v>
      </c>
      <c r="L30" s="39">
        <v>3.218E-2</v>
      </c>
      <c r="M30" s="103">
        <v>92.591999999999999</v>
      </c>
      <c r="N30" s="40">
        <v>8.9315068493150687</v>
      </c>
      <c r="O30" s="40">
        <v>8.1369035248233228</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31">
        <v>11453032.2449474</v>
      </c>
      <c r="K31" s="32">
        <v>2.6905681727889884E-3</v>
      </c>
      <c r="L31" s="32">
        <v>3.2850000000000004E-2</v>
      </c>
      <c r="M31" s="102">
        <v>97.039000000000001</v>
      </c>
      <c r="N31" s="33">
        <v>12.868493150684932</v>
      </c>
      <c r="O31" s="33">
        <v>10.777046429466534</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16012005.028464403</v>
      </c>
      <c r="K32" s="39">
        <v>2.3973157086403626E-2</v>
      </c>
      <c r="L32" s="39">
        <v>3.3660000000000002E-2</v>
      </c>
      <c r="M32" s="103">
        <v>115.995</v>
      </c>
      <c r="N32" s="40">
        <v>14.895890410958904</v>
      </c>
      <c r="O32" s="40">
        <v>11.264529629312413</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31">
        <v>7105150.1360292006</v>
      </c>
      <c r="K33" s="32">
        <v>2.184606308613021E-2</v>
      </c>
      <c r="L33" s="32">
        <v>3.397E-2</v>
      </c>
      <c r="M33" s="102">
        <v>104.452</v>
      </c>
      <c r="N33" s="33">
        <v>16.794520547945204</v>
      </c>
      <c r="O33" s="33">
        <v>12.754217581563305</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3221107.1780425999</v>
      </c>
      <c r="K34" s="39">
        <v>1.3270964515130694E-3</v>
      </c>
      <c r="L34" s="39">
        <v>3.3549999999999996E-2</v>
      </c>
      <c r="M34" s="103">
        <v>107.26300000000001</v>
      </c>
      <c r="N34" s="40">
        <v>29.106849315068494</v>
      </c>
      <c r="O34" s="40">
        <v>18.010677171894354</v>
      </c>
      <c r="P34" s="104"/>
      <c r="Q34" s="104"/>
      <c r="R34" s="104"/>
      <c r="S34" s="104"/>
      <c r="T34" s="104"/>
      <c r="U34" s="104"/>
      <c r="V34" s="104"/>
    </row>
    <row r="35" spans="2:22" ht="42" customHeight="1" thickTop="1" x14ac:dyDescent="0.2">
      <c r="B35" s="179"/>
      <c r="C35" s="179"/>
      <c r="D35" s="171" t="s">
        <v>37</v>
      </c>
      <c r="E35" s="171"/>
      <c r="F35" s="171"/>
      <c r="G35" s="171"/>
      <c r="H35" s="171"/>
      <c r="I35" s="171"/>
      <c r="J35" s="42">
        <v>110073786.3528174</v>
      </c>
      <c r="K35" s="62"/>
      <c r="L35" s="62"/>
      <c r="M35" s="63"/>
      <c r="N35" s="64"/>
      <c r="O35" s="45">
        <v>6.4167185128460167</v>
      </c>
      <c r="P35" s="104"/>
      <c r="Q35" s="104"/>
      <c r="R35" s="104"/>
      <c r="S35" s="104"/>
      <c r="T35" s="104"/>
      <c r="U35" s="104"/>
      <c r="V35" s="104"/>
    </row>
    <row r="36" spans="2:22" ht="42" customHeight="1" x14ac:dyDescent="0.2">
      <c r="B36" s="179"/>
      <c r="C36" s="179"/>
      <c r="D36" s="172" t="s">
        <v>38</v>
      </c>
      <c r="E36" s="172"/>
      <c r="F36" s="172"/>
      <c r="G36" s="172"/>
      <c r="H36" s="172"/>
      <c r="I36" s="172"/>
      <c r="J36" s="42">
        <v>313227506.34297991</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328118505.74297988</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3"/>
      <c r="C39" s="173"/>
      <c r="D39" s="174" t="s">
        <v>29</v>
      </c>
      <c r="E39" s="175"/>
      <c r="F39" s="176" t="s">
        <v>42</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43</v>
      </c>
      <c r="C62" s="160"/>
      <c r="D62" s="160"/>
      <c r="E62" s="31">
        <v>16784633.59016249</v>
      </c>
      <c r="F62" s="31">
        <v>2100000</v>
      </c>
      <c r="G62" s="31">
        <v>33486459.399999999</v>
      </c>
      <c r="H62" s="31"/>
      <c r="I62" s="31">
        <v>25779227.5</v>
      </c>
      <c r="J62" s="31">
        <v>19952831.899999999</v>
      </c>
      <c r="K62" s="31">
        <v>28778993.899999999</v>
      </c>
      <c r="L62" s="31">
        <v>7338933.7000000002</v>
      </c>
      <c r="M62" s="31">
        <v>31116142.199999999</v>
      </c>
      <c r="N62" s="31"/>
      <c r="O62" s="31">
        <v>19192034.800000001</v>
      </c>
      <c r="P62" s="31">
        <v>19858474.800000001</v>
      </c>
      <c r="Q62" s="31"/>
      <c r="R62" s="31">
        <v>13656987.6</v>
      </c>
      <c r="S62" s="31"/>
      <c r="T62" s="31"/>
      <c r="U62" s="31"/>
      <c r="V62" s="73">
        <v>218044719.3901625</v>
      </c>
      <c r="W62" s="3"/>
      <c r="X62" s="3"/>
    </row>
    <row r="63" spans="2:24" s="72" customFormat="1" ht="57" customHeight="1" thickTop="1" thickBot="1" x14ac:dyDescent="0.25">
      <c r="B63" s="161" t="s">
        <v>34</v>
      </c>
      <c r="C63" s="161"/>
      <c r="D63" s="161"/>
      <c r="E63" s="38"/>
      <c r="F63" s="38">
        <v>14158654.150296999</v>
      </c>
      <c r="G63" s="38"/>
      <c r="H63" s="38">
        <v>28776178.017842602</v>
      </c>
      <c r="I63" s="38"/>
      <c r="J63" s="38">
        <v>10841119.196769999</v>
      </c>
      <c r="K63" s="38"/>
      <c r="L63" s="38">
        <v>18164148.277190801</v>
      </c>
      <c r="M63" s="38"/>
      <c r="N63" s="38">
        <v>342392.12323340005</v>
      </c>
      <c r="O63" s="38"/>
      <c r="P63" s="38"/>
      <c r="Q63" s="38">
        <v>11453032.2449474</v>
      </c>
      <c r="R63" s="38"/>
      <c r="S63" s="38">
        <v>16012005.028464403</v>
      </c>
      <c r="T63" s="38">
        <v>7105150.1360292006</v>
      </c>
      <c r="U63" s="38">
        <v>3221107.1780425999</v>
      </c>
      <c r="V63" s="74">
        <v>110073786.3528174</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61" t="s">
        <v>6</v>
      </c>
      <c r="C65" s="161"/>
      <c r="D65" s="161"/>
      <c r="E65" s="80">
        <v>16784633.59016249</v>
      </c>
      <c r="F65" s="80">
        <v>16258654.150296999</v>
      </c>
      <c r="G65" s="80">
        <v>33486459.399999999</v>
      </c>
      <c r="H65" s="80">
        <v>28776178.017842602</v>
      </c>
      <c r="I65" s="80">
        <v>25779227.5</v>
      </c>
      <c r="J65" s="80">
        <v>30793951.096769996</v>
      </c>
      <c r="K65" s="80">
        <v>28778993.899999999</v>
      </c>
      <c r="L65" s="80">
        <v>25503081.9771908</v>
      </c>
      <c r="M65" s="80">
        <v>31116142.199999999</v>
      </c>
      <c r="N65" s="80">
        <v>342392.12323340005</v>
      </c>
      <c r="O65" s="80">
        <v>19192034.800000001</v>
      </c>
      <c r="P65" s="80">
        <v>19858474.800000001</v>
      </c>
      <c r="Q65" s="80">
        <v>11453032.2449474</v>
      </c>
      <c r="R65" s="80">
        <v>13656987.6</v>
      </c>
      <c r="S65" s="80">
        <v>16012005.028464403</v>
      </c>
      <c r="T65" s="80">
        <v>7105150.1360292006</v>
      </c>
      <c r="U65" s="80">
        <v>3221107.1780425999</v>
      </c>
      <c r="V65" s="80">
        <v>328118505.74297988</v>
      </c>
      <c r="W65" s="46"/>
      <c r="X65" s="3"/>
    </row>
    <row r="66" spans="2:24" s="72" customFormat="1" ht="58.5" customHeight="1" thickTop="1" x14ac:dyDescent="0.2">
      <c r="B66" s="160" t="s">
        <v>45</v>
      </c>
      <c r="C66" s="160"/>
      <c r="D66" s="160"/>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62" t="s">
        <v>7</v>
      </c>
      <c r="C72" s="163"/>
      <c r="D72" s="163"/>
      <c r="E72" s="163"/>
      <c r="F72" s="163"/>
      <c r="G72" s="163"/>
      <c r="H72" s="163"/>
      <c r="I72" s="163"/>
      <c r="J72" s="163"/>
      <c r="K72" s="163"/>
      <c r="L72" s="163"/>
      <c r="M72" s="163"/>
      <c r="N72" s="163"/>
      <c r="O72" s="163"/>
      <c r="P72" s="163"/>
      <c r="Q72" s="163"/>
      <c r="R72" s="163"/>
      <c r="S72" s="163"/>
      <c r="T72" s="163"/>
      <c r="U72" s="164"/>
      <c r="V72" s="104"/>
    </row>
    <row r="73" spans="2:24" ht="18.75" customHeight="1" x14ac:dyDescent="0.2">
      <c r="B73" s="165"/>
      <c r="C73" s="166"/>
      <c r="D73" s="166"/>
      <c r="E73" s="166"/>
      <c r="F73" s="166"/>
      <c r="G73" s="166"/>
      <c r="H73" s="166"/>
      <c r="I73" s="166"/>
      <c r="J73" s="166"/>
      <c r="K73" s="166"/>
      <c r="L73" s="166"/>
      <c r="M73" s="166"/>
      <c r="N73" s="166"/>
      <c r="O73" s="166"/>
      <c r="P73" s="166"/>
      <c r="Q73" s="166"/>
      <c r="R73" s="166"/>
      <c r="S73" s="166"/>
      <c r="T73" s="166"/>
      <c r="U73" s="167"/>
      <c r="V73" s="104"/>
    </row>
    <row r="74" spans="2:24" ht="18.75" customHeight="1" x14ac:dyDescent="0.2">
      <c r="B74" s="165"/>
      <c r="C74" s="166"/>
      <c r="D74" s="166"/>
      <c r="E74" s="166"/>
      <c r="F74" s="166"/>
      <c r="G74" s="166"/>
      <c r="H74" s="166"/>
      <c r="I74" s="166"/>
      <c r="J74" s="166"/>
      <c r="K74" s="166"/>
      <c r="L74" s="166"/>
      <c r="M74" s="166"/>
      <c r="N74" s="166"/>
      <c r="O74" s="166"/>
      <c r="P74" s="166"/>
      <c r="Q74" s="166"/>
      <c r="R74" s="166"/>
      <c r="S74" s="166"/>
      <c r="T74" s="166"/>
      <c r="U74" s="167"/>
      <c r="V74" s="104"/>
    </row>
    <row r="75" spans="2:24" ht="18.75" customHeight="1" x14ac:dyDescent="0.2">
      <c r="B75" s="165"/>
      <c r="C75" s="166"/>
      <c r="D75" s="166"/>
      <c r="E75" s="166"/>
      <c r="F75" s="166"/>
      <c r="G75" s="166"/>
      <c r="H75" s="166"/>
      <c r="I75" s="166"/>
      <c r="J75" s="166"/>
      <c r="K75" s="166"/>
      <c r="L75" s="166"/>
      <c r="M75" s="166"/>
      <c r="N75" s="166"/>
      <c r="O75" s="166"/>
      <c r="P75" s="166"/>
      <c r="Q75" s="166"/>
      <c r="R75" s="166"/>
      <c r="S75" s="166"/>
      <c r="T75" s="166"/>
      <c r="U75" s="167"/>
      <c r="V75" s="104"/>
    </row>
    <row r="76" spans="2:24" ht="49.5" customHeight="1" x14ac:dyDescent="0.2">
      <c r="B76" s="168"/>
      <c r="C76" s="169"/>
      <c r="D76" s="169"/>
      <c r="E76" s="169"/>
      <c r="F76" s="169"/>
      <c r="G76" s="169"/>
      <c r="H76" s="169"/>
      <c r="I76" s="169"/>
      <c r="J76" s="169"/>
      <c r="K76" s="169"/>
      <c r="L76" s="169"/>
      <c r="M76" s="169"/>
      <c r="N76" s="169"/>
      <c r="O76" s="169"/>
      <c r="P76" s="169"/>
      <c r="Q76" s="169"/>
      <c r="R76" s="169"/>
      <c r="S76" s="169"/>
      <c r="T76" s="169"/>
      <c r="U76" s="170"/>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QYi7EXRvL+kGPlnuOb6ux0Hk3h+7g7CWjzE2uv38r7nJumhgNqPguJ/M2St1VjCoX0KsyxTdDeenuXAWl1qy0g==" saltValue="0gy9B+k5eUgMDkt6sVgSQA==" spinCount="100000" sheet="1"/>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activeCell="H11" sqref="H11"/>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f>+'Emisiones Vigentes'!D6</f>
        <v>43966</v>
      </c>
      <c r="E6" s="131"/>
      <c r="F6" s="104"/>
      <c r="G6" s="104"/>
      <c r="H6" s="104"/>
      <c r="I6" s="104"/>
      <c r="J6" s="132" t="s">
        <v>0</v>
      </c>
      <c r="K6" s="133">
        <f>+'Emisiones Vigentes'!K6</f>
        <v>276.0806</v>
      </c>
      <c r="L6" s="132" t="s">
        <v>1</v>
      </c>
      <c r="M6" s="134">
        <f>+'Emisiones Vigentes'!M6</f>
        <v>3947.79</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79" t="s">
        <v>76</v>
      </c>
      <c r="C10" s="179"/>
      <c r="D10" s="180" t="s">
        <v>75</v>
      </c>
      <c r="E10" s="180"/>
      <c r="F10" s="27">
        <v>43992</v>
      </c>
      <c r="G10" s="28"/>
      <c r="H10" s="29">
        <v>1</v>
      </c>
      <c r="I10" s="30">
        <v>0</v>
      </c>
      <c r="J10" s="101">
        <f>+'Emisiones Vigentes'!J10/'Emisiones Vigentes'!$M$6</f>
        <v>1148.9972870897388</v>
      </c>
      <c r="K10" s="30">
        <f>+'Emisiones Vigentes'!K10</f>
        <v>0</v>
      </c>
      <c r="L10" s="30">
        <f>+'Emisiones Vigentes'!L10</f>
        <v>3.3730000000000003E-2</v>
      </c>
      <c r="M10" s="102">
        <f>+'Emisiones Vigentes'!M10</f>
        <v>99.763999999999996</v>
      </c>
      <c r="N10" s="33">
        <f>+'Emisiones Vigentes'!N10</f>
        <v>7.1232876712328766E-2</v>
      </c>
      <c r="O10" s="33">
        <f>+'Emisiones Vigentes'!O10</f>
        <v>6.8493150684931559E-2</v>
      </c>
      <c r="P10" s="104"/>
      <c r="Q10" s="1"/>
      <c r="R10" s="1"/>
      <c r="S10" s="1"/>
      <c r="T10" s="1"/>
      <c r="U10" s="1"/>
      <c r="V10" s="104"/>
    </row>
    <row r="11" spans="2:24" ht="42" customHeight="1" thickTop="1" thickBot="1" x14ac:dyDescent="0.25">
      <c r="B11" s="179"/>
      <c r="C11" s="179"/>
      <c r="D11" s="181"/>
      <c r="E11" s="181"/>
      <c r="F11" s="34">
        <v>44083</v>
      </c>
      <c r="G11" s="35"/>
      <c r="H11" s="36">
        <v>1</v>
      </c>
      <c r="I11" s="37">
        <v>0</v>
      </c>
      <c r="J11" s="38">
        <f>+'Emisiones Vigentes'!J11/'Emisiones Vigentes'!$M$6</f>
        <v>1115.8140883886936</v>
      </c>
      <c r="K11" s="37">
        <f>+'Emisiones Vigentes'!K11</f>
        <v>0</v>
      </c>
      <c r="L11" s="37">
        <f>+'Emisiones Vigentes'!L11</f>
        <v>3.2050000000000002E-2</v>
      </c>
      <c r="M11" s="103">
        <f>+'Emisiones Vigentes'!M11</f>
        <v>98.994</v>
      </c>
      <c r="N11" s="40">
        <f>+'Emisiones Vigentes'!N11</f>
        <v>0.32054794520547947</v>
      </c>
      <c r="O11" s="40">
        <f>+'Emisiones Vigentes'!O11</f>
        <v>0.31780821917808222</v>
      </c>
      <c r="P11" s="104"/>
      <c r="Q11" s="1"/>
      <c r="R11" s="1"/>
      <c r="S11" s="1"/>
      <c r="T11" s="1"/>
      <c r="U11" s="1"/>
      <c r="V11" s="104"/>
    </row>
    <row r="12" spans="2:24" ht="42" customHeight="1" thickTop="1" thickBot="1" x14ac:dyDescent="0.25">
      <c r="B12" s="179"/>
      <c r="C12" s="179"/>
      <c r="D12" s="181"/>
      <c r="E12" s="181"/>
      <c r="F12" s="27">
        <v>44174</v>
      </c>
      <c r="G12" s="28"/>
      <c r="H12" s="29">
        <v>1</v>
      </c>
      <c r="I12" s="41">
        <v>0</v>
      </c>
      <c r="J12" s="101">
        <f>+'Emisiones Vigentes'!J12/'Emisiones Vigentes'!$M$6</f>
        <v>975.22910286514741</v>
      </c>
      <c r="K12" s="41">
        <f>+'Emisiones Vigentes'!K12</f>
        <v>0</v>
      </c>
      <c r="L12" s="41">
        <f>+'Emisiones Vigentes'!L12</f>
        <v>3.1780000000000003E-2</v>
      </c>
      <c r="M12" s="102">
        <f>+'Emisiones Vigentes'!M12</f>
        <v>98.233000000000004</v>
      </c>
      <c r="N12" s="33">
        <f>+'Emisiones Vigentes'!N12</f>
        <v>0.56986301369863013</v>
      </c>
      <c r="O12" s="33">
        <f>+'Emisiones Vigentes'!O12</f>
        <v>0.56712328767123288</v>
      </c>
      <c r="P12" s="119"/>
      <c r="Q12" s="1"/>
      <c r="R12" s="1"/>
      <c r="S12" s="1"/>
      <c r="T12" s="1"/>
      <c r="U12" s="1"/>
      <c r="V12" s="104"/>
    </row>
    <row r="13" spans="2:24" ht="42" customHeight="1" thickTop="1" thickBot="1" x14ac:dyDescent="0.25">
      <c r="B13" s="179"/>
      <c r="C13" s="179"/>
      <c r="D13" s="182"/>
      <c r="E13" s="182"/>
      <c r="F13" s="34">
        <v>44264</v>
      </c>
      <c r="G13" s="35"/>
      <c r="H13" s="36">
        <v>1</v>
      </c>
      <c r="I13" s="37">
        <v>0</v>
      </c>
      <c r="J13" s="38">
        <f>+'Emisiones Vigentes'!J13/'Emisiones Vigentes'!$M$6</f>
        <v>531.94318846747171</v>
      </c>
      <c r="K13" s="37">
        <f>+'Emisiones Vigentes'!K13</f>
        <v>0.13513513513513514</v>
      </c>
      <c r="L13" s="37">
        <f>+'Emisiones Vigentes'!L13</f>
        <v>3.1600000000000003E-2</v>
      </c>
      <c r="M13" s="103">
        <f>+'Emisiones Vigentes'!M13</f>
        <v>97.492000000000004</v>
      </c>
      <c r="N13" s="40">
        <f>+'Emisiones Vigentes'!N13</f>
        <v>0.81643835616438354</v>
      </c>
      <c r="O13" s="40">
        <f>+'Emisiones Vigentes'!O13</f>
        <v>0.81643835616438365</v>
      </c>
      <c r="P13" s="104"/>
      <c r="Q13" s="1"/>
      <c r="R13" s="1"/>
      <c r="S13" s="1"/>
      <c r="T13" s="1"/>
      <c r="U13" s="1"/>
      <c r="V13" s="104"/>
    </row>
    <row r="14" spans="2:24" ht="42" customHeight="1" thickTop="1" thickBot="1" x14ac:dyDescent="0.25">
      <c r="B14" s="179"/>
      <c r="C14" s="179"/>
      <c r="D14" s="183" t="s">
        <v>74</v>
      </c>
      <c r="E14" s="183"/>
      <c r="F14" s="183"/>
      <c r="G14" s="183"/>
      <c r="H14" s="183"/>
      <c r="I14" s="183"/>
      <c r="J14" s="42">
        <f>SUM(J9:J13)</f>
        <v>3771.983666811052</v>
      </c>
      <c r="K14" s="43"/>
      <c r="L14" s="44"/>
      <c r="M14" s="44"/>
      <c r="N14" s="45"/>
      <c r="O14" s="45"/>
      <c r="P14" s="104"/>
      <c r="Q14" s="1"/>
      <c r="R14" s="1"/>
      <c r="S14" s="1"/>
      <c r="T14" s="1"/>
      <c r="U14" s="1"/>
      <c r="V14" s="104"/>
    </row>
    <row r="15" spans="2:24" ht="42" customHeight="1" thickTop="1" thickBot="1" x14ac:dyDescent="0.25">
      <c r="B15" s="179"/>
      <c r="C15" s="179"/>
      <c r="D15" s="180" t="s">
        <v>2</v>
      </c>
      <c r="E15" s="184"/>
      <c r="F15" s="27">
        <v>44036</v>
      </c>
      <c r="G15" s="28" t="s">
        <v>3</v>
      </c>
      <c r="H15" s="29">
        <v>15</v>
      </c>
      <c r="I15" s="30">
        <v>0.11</v>
      </c>
      <c r="J15" s="101">
        <f>+'Emisiones Vigentes'!J15/'Emisiones Vigentes'!$M$6</f>
        <v>1011.6126212798781</v>
      </c>
      <c r="K15" s="30">
        <f>+'Emisiones Vigentes'!K15</f>
        <v>-0.24837414210065881</v>
      </c>
      <c r="L15" s="30">
        <f>+'Emisiones Vigentes'!L15</f>
        <v>3.1980000000000001E-2</v>
      </c>
      <c r="M15" s="102">
        <f>+'Emisiones Vigentes'!M15</f>
        <v>101.44199999999999</v>
      </c>
      <c r="N15" s="33">
        <f>+'Emisiones Vigentes'!N15</f>
        <v>0.19178082191780821</v>
      </c>
      <c r="O15" s="33">
        <f>+'Emisiones Vigentes'!O15</f>
        <v>0.18904109589041099</v>
      </c>
      <c r="P15" s="104"/>
      <c r="Q15" s="1"/>
      <c r="R15" s="1"/>
      <c r="S15" s="1"/>
      <c r="T15" s="1"/>
      <c r="U15" s="1"/>
      <c r="V15" s="104"/>
    </row>
    <row r="16" spans="2:24" ht="42" customHeight="1" thickTop="1" thickBot="1" x14ac:dyDescent="0.25">
      <c r="B16" s="179"/>
      <c r="C16" s="179"/>
      <c r="D16" s="181"/>
      <c r="E16" s="185"/>
      <c r="F16" s="34">
        <v>44685</v>
      </c>
      <c r="G16" s="35" t="s">
        <v>3</v>
      </c>
      <c r="H16" s="36">
        <v>10</v>
      </c>
      <c r="I16" s="37">
        <v>7.0000000000000007E-2</v>
      </c>
      <c r="J16" s="38">
        <f>+'Emisiones Vigentes'!J16/'Emisiones Vigentes'!$M$6</f>
        <v>8482.3304684393042</v>
      </c>
      <c r="K16" s="37">
        <f>+'Emisiones Vigentes'!K16</f>
        <v>0</v>
      </c>
      <c r="L16" s="37">
        <f>+'Emisiones Vigentes'!L16</f>
        <v>3.6970000000000003E-2</v>
      </c>
      <c r="M16" s="103">
        <f>+'Emisiones Vigentes'!M16</f>
        <v>106.163</v>
      </c>
      <c r="N16" s="40">
        <f>+'Emisiones Vigentes'!N16</f>
        <v>1.9698630136986301</v>
      </c>
      <c r="O16" s="40">
        <f>+'Emisiones Vigentes'!O16</f>
        <v>1.9063336344710011</v>
      </c>
      <c r="P16" s="104"/>
      <c r="Q16" s="1"/>
      <c r="R16" s="1"/>
      <c r="S16" s="1"/>
      <c r="T16" s="1"/>
      <c r="U16" s="1"/>
      <c r="V16" s="104"/>
    </row>
    <row r="17" spans="2:23" ht="42" customHeight="1" thickTop="1" thickBot="1" x14ac:dyDescent="0.25">
      <c r="B17" s="179"/>
      <c r="C17" s="179"/>
      <c r="D17" s="181"/>
      <c r="E17" s="185"/>
      <c r="F17" s="27">
        <v>45497</v>
      </c>
      <c r="G17" s="28" t="s">
        <v>3</v>
      </c>
      <c r="H17" s="29">
        <v>16</v>
      </c>
      <c r="I17" s="30">
        <v>0.1</v>
      </c>
      <c r="J17" s="101">
        <f>+'Emisiones Vigentes'!J17/'Emisiones Vigentes'!$M$6</f>
        <v>6530.040225037299</v>
      </c>
      <c r="K17" s="30">
        <f>+'Emisiones Vigentes'!K17</f>
        <v>0</v>
      </c>
      <c r="L17" s="30">
        <f>+'Emisiones Vigentes'!L17</f>
        <v>4.4950000000000004E-2</v>
      </c>
      <c r="M17" s="102">
        <f>+'Emisiones Vigentes'!M17</f>
        <v>120.581</v>
      </c>
      <c r="N17" s="33">
        <f>+'Emisiones Vigentes'!N17</f>
        <v>4.1945205479452055</v>
      </c>
      <c r="O17" s="33">
        <f>+'Emisiones Vigentes'!O17</f>
        <v>3.4507838862937747</v>
      </c>
      <c r="P17" s="104"/>
      <c r="Q17" s="1"/>
      <c r="R17" s="1"/>
      <c r="S17" s="1"/>
      <c r="T17" s="1"/>
      <c r="U17" s="1"/>
      <c r="V17" s="119"/>
    </row>
    <row r="18" spans="2:23" ht="42" customHeight="1" thickTop="1" thickBot="1" x14ac:dyDescent="0.25">
      <c r="B18" s="179"/>
      <c r="C18" s="179"/>
      <c r="D18" s="181"/>
      <c r="E18" s="185"/>
      <c r="F18" s="34">
        <v>45987</v>
      </c>
      <c r="G18" s="35" t="s">
        <v>3</v>
      </c>
      <c r="H18" s="36">
        <v>8</v>
      </c>
      <c r="I18" s="37">
        <v>6.25E-2</v>
      </c>
      <c r="J18" s="38">
        <f>+'Emisiones Vigentes'!J18/'Emisiones Vigentes'!$M$6</f>
        <v>5054.1776284959433</v>
      </c>
      <c r="K18" s="37">
        <f>+'Emisiones Vigentes'!K18</f>
        <v>0</v>
      </c>
      <c r="L18" s="37">
        <f>+'Emisiones Vigentes'!L18</f>
        <v>4.9919999999999999E-2</v>
      </c>
      <c r="M18" s="103">
        <f>+'Emisiones Vigentes'!M18</f>
        <v>105.916</v>
      </c>
      <c r="N18" s="40">
        <f>+'Emisiones Vigentes'!N18</f>
        <v>5.536986301369863</v>
      </c>
      <c r="O18" s="40">
        <f>+'Emisiones Vigentes'!O18</f>
        <v>4.7435350325376833</v>
      </c>
      <c r="P18" s="10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101">
        <f>+'Emisiones Vigentes'!J19/'Emisiones Vigentes'!$M$6</f>
        <v>7289.899893358056</v>
      </c>
      <c r="K19" s="30">
        <f>+'Emisiones Vigentes'!K19</f>
        <v>0</v>
      </c>
      <c r="L19" s="30">
        <f>+'Emisiones Vigentes'!L19</f>
        <v>5.2729999999999999E-2</v>
      </c>
      <c r="M19" s="102">
        <f>+'Emisiones Vigentes'!M19</f>
        <v>111.611</v>
      </c>
      <c r="N19" s="33">
        <f>+'Emisiones Vigentes'!N19</f>
        <v>6.2849315068493148</v>
      </c>
      <c r="O19" s="33">
        <f>+'Emisiones Vigentes'!O19</f>
        <v>5.058019616036419</v>
      </c>
      <c r="P19" s="10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f>+'Emisiones Vigentes'!J20/'Emisiones Vigentes'!$M$6</f>
        <v>1858.9979963473236</v>
      </c>
      <c r="K20" s="37">
        <f>+'Emisiones Vigentes'!K20</f>
        <v>6.1051110523126922E-2</v>
      </c>
      <c r="L20" s="37">
        <f>+'Emisiones Vigentes'!L20</f>
        <v>5.7880000000000001E-2</v>
      </c>
      <c r="M20" s="103">
        <f>+'Emisiones Vigentes'!M20</f>
        <v>99.736999999999995</v>
      </c>
      <c r="N20" s="40">
        <f>+'Emisiones Vigentes'!N20</f>
        <v>7.4739726027397264</v>
      </c>
      <c r="O20" s="40">
        <f>+'Emisiones Vigentes'!O20</f>
        <v>6.0989550780857194</v>
      </c>
      <c r="P20" s="104"/>
      <c r="Q20" s="186" t="s">
        <v>73</v>
      </c>
      <c r="R20" s="187"/>
      <c r="S20" s="47"/>
      <c r="T20" s="48">
        <f>+J14</f>
        <v>3771.983666811052</v>
      </c>
      <c r="U20" s="49">
        <v>5.3410234566422549E-2</v>
      </c>
      <c r="V20" s="104"/>
      <c r="W20" s="46"/>
    </row>
    <row r="21" spans="2:23" ht="42" customHeight="1" thickTop="1" thickBot="1" x14ac:dyDescent="0.25">
      <c r="B21" s="179"/>
      <c r="C21" s="179"/>
      <c r="D21" s="181"/>
      <c r="E21" s="185"/>
      <c r="F21" s="27">
        <v>46871</v>
      </c>
      <c r="G21" s="28" t="s">
        <v>3</v>
      </c>
      <c r="H21" s="29">
        <v>16</v>
      </c>
      <c r="I21" s="30">
        <v>0.06</v>
      </c>
      <c r="J21" s="101">
        <f>+'Emisiones Vigentes'!J21/'Emisiones Vigentes'!$M$6</f>
        <v>7881.9142355596423</v>
      </c>
      <c r="K21" s="30">
        <f>+'Emisiones Vigentes'!K21</f>
        <v>0</v>
      </c>
      <c r="L21" s="30">
        <f>+'Emisiones Vigentes'!L21</f>
        <v>5.8270000000000002E-2</v>
      </c>
      <c r="M21" s="102">
        <f>+'Emisiones Vigentes'!M21</f>
        <v>101.068</v>
      </c>
      <c r="N21" s="33">
        <f>+'Emisiones Vigentes'!N21</f>
        <v>7.9589041095890414</v>
      </c>
      <c r="O21" s="33">
        <f>+'Emisiones Vigentes'!O21</f>
        <v>6.5444719670827762</v>
      </c>
      <c r="P21" s="104"/>
      <c r="Q21" s="188" t="s">
        <v>72</v>
      </c>
      <c r="R21" s="189"/>
      <c r="S21" s="50"/>
      <c r="T21" s="51">
        <f>+J25</f>
        <v>51460.113124092837</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f>+'Emisiones Vigentes'!J22/'Emisiones Vigentes'!$M$6</f>
        <v>4861.4629450907978</v>
      </c>
      <c r="K22" s="37">
        <f>+'Emisiones Vigentes'!K22</f>
        <v>7.8029397963407757E-2</v>
      </c>
      <c r="L22" s="37">
        <f>+'Emisiones Vigentes'!L22</f>
        <v>6.2969999999999998E-2</v>
      </c>
      <c r="M22" s="103">
        <f>+'Emisiones Vigentes'!M22</f>
        <v>110.755</v>
      </c>
      <c r="N22" s="40">
        <f>+'Emisiones Vigentes'!N22</f>
        <v>10.35068493150685</v>
      </c>
      <c r="O22" s="40">
        <f>+'Emisiones Vigentes'!O22</f>
        <v>7.3096296743507292</v>
      </c>
      <c r="P22" s="104"/>
      <c r="Q22" s="53" t="s">
        <v>34</v>
      </c>
      <c r="R22" s="47"/>
      <c r="S22" s="47"/>
      <c r="T22" s="48">
        <f>+J35</f>
        <v>27882.381371049982</v>
      </c>
      <c r="U22" s="49">
        <v>0.33463513140419038</v>
      </c>
      <c r="V22" s="104"/>
    </row>
    <row r="23" spans="2:23" ht="42" customHeight="1" thickTop="1" thickBot="1" x14ac:dyDescent="0.25">
      <c r="B23" s="179"/>
      <c r="C23" s="179"/>
      <c r="D23" s="181"/>
      <c r="E23" s="185"/>
      <c r="F23" s="27">
        <v>48395</v>
      </c>
      <c r="G23" s="28" t="s">
        <v>3</v>
      </c>
      <c r="H23" s="29">
        <v>16</v>
      </c>
      <c r="I23" s="30">
        <v>7.0000000000000007E-2</v>
      </c>
      <c r="J23" s="101">
        <f>+'Emisiones Vigentes'!J23/'Emisiones Vigentes'!$M$6</f>
        <v>5030.2763824823514</v>
      </c>
      <c r="K23" s="30">
        <f>+'Emisiones Vigentes'!K23</f>
        <v>2.8454924133556984E-2</v>
      </c>
      <c r="L23" s="30">
        <f>+'Emisiones Vigentes'!L23</f>
        <v>6.4399999999999999E-2</v>
      </c>
      <c r="M23" s="102">
        <f>+'Emisiones Vigentes'!M23</f>
        <v>104.595</v>
      </c>
      <c r="N23" s="33">
        <f>+'Emisiones Vigentes'!N23</f>
        <v>12.134246575342466</v>
      </c>
      <c r="O23" s="33">
        <f>+'Emisiones Vigentes'!O23</f>
        <v>8.1679634664713987</v>
      </c>
      <c r="P23" s="104"/>
      <c r="Q23" s="54" t="s">
        <v>5</v>
      </c>
      <c r="R23" s="54"/>
      <c r="S23" s="54"/>
      <c r="T23" s="55">
        <f>SUM(T20:T22)</f>
        <v>83114.47816195387</v>
      </c>
      <c r="U23" s="56">
        <v>1</v>
      </c>
      <c r="V23" s="104"/>
      <c r="W23" s="57"/>
    </row>
    <row r="24" spans="2:23" ht="42" customHeight="1" thickTop="1" thickBot="1" x14ac:dyDescent="0.25">
      <c r="B24" s="179"/>
      <c r="C24" s="179"/>
      <c r="D24" s="58"/>
      <c r="E24" s="58"/>
      <c r="F24" s="34">
        <v>49235</v>
      </c>
      <c r="G24" s="35" t="s">
        <v>3</v>
      </c>
      <c r="H24" s="36">
        <v>16</v>
      </c>
      <c r="I24" s="37">
        <v>7.2499999999999995E-2</v>
      </c>
      <c r="J24" s="38">
        <f>+'Emisiones Vigentes'!J24/'Emisiones Vigentes'!$M$6</f>
        <v>3459.4007280022493</v>
      </c>
      <c r="K24" s="37">
        <f>+'Emisiones Vigentes'!K24</f>
        <v>7.3976178609517468E-2</v>
      </c>
      <c r="L24" s="37">
        <f>+'Emisiones Vigentes'!L24</f>
        <v>6.5309999999999993E-2</v>
      </c>
      <c r="M24" s="103">
        <f>+'Emisiones Vigentes'!M24</f>
        <v>106.53700000000001</v>
      </c>
      <c r="N24" s="40">
        <f>+'Emisiones Vigentes'!N24</f>
        <v>14.435616438356165</v>
      </c>
      <c r="O24" s="40">
        <f>+'Emisiones Vigentes'!O24</f>
        <v>9.2217419436828951</v>
      </c>
      <c r="P24" s="104"/>
      <c r="Q24" s="59"/>
      <c r="R24" s="59"/>
      <c r="S24" s="59"/>
      <c r="T24" s="60"/>
      <c r="U24" s="61"/>
      <c r="V24" s="104"/>
      <c r="W24" s="57"/>
    </row>
    <row r="25" spans="2:23" ht="42" customHeight="1" thickTop="1" thickBot="1" x14ac:dyDescent="0.25">
      <c r="B25" s="179"/>
      <c r="C25" s="179"/>
      <c r="D25" s="190" t="s">
        <v>58</v>
      </c>
      <c r="E25" s="190"/>
      <c r="F25" s="190"/>
      <c r="G25" s="190"/>
      <c r="H25" s="190"/>
      <c r="I25" s="190"/>
      <c r="J25" s="42">
        <f>SUM(J15:J24)</f>
        <v>51460.113124092837</v>
      </c>
      <c r="K25" s="43"/>
      <c r="L25" s="44"/>
      <c r="M25" s="44"/>
      <c r="N25" s="45"/>
      <c r="O25" s="45"/>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f>+'Emisiones Vigentes'!J26/'Emisiones Vigentes'!$M$6</f>
        <v>3586.4760157700889</v>
      </c>
      <c r="K26" s="37">
        <f>+'Emisiones Vigentes'!K26</f>
        <v>-0.11971666689553236</v>
      </c>
      <c r="L26" s="37">
        <f>+'Emisiones Vigentes'!L26</f>
        <v>2.0070000000000001E-2</v>
      </c>
      <c r="M26" s="40">
        <f>+'Emisiones Vigentes'!M26</f>
        <v>101.196</v>
      </c>
      <c r="N26" s="40">
        <f>+'Emisiones Vigentes'!N26</f>
        <v>0.81917808219178079</v>
      </c>
      <c r="O26" s="40">
        <f>+'Emisiones Vigentes'!O26</f>
        <v>0.81917808219178079</v>
      </c>
      <c r="P26" s="82"/>
      <c r="Q26" s="178" t="s">
        <v>71</v>
      </c>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101">
        <f>+'Emisiones Vigentes'!J27/'Emisiones Vigentes'!$M$6</f>
        <v>7289.1866127232206</v>
      </c>
      <c r="K27" s="30">
        <f>+'Emisiones Vigentes'!K27</f>
        <v>1.3270964515132661E-3</v>
      </c>
      <c r="L27" s="30">
        <f>+'Emisiones Vigentes'!L27</f>
        <v>2.282E-2</v>
      </c>
      <c r="M27" s="33">
        <f>+'Emisiones Vigentes'!M27</f>
        <v>106.563</v>
      </c>
      <c r="N27" s="33">
        <f>+'Emisiones Vigentes'!N27</f>
        <v>2.7780821917808218</v>
      </c>
      <c r="O27" s="33">
        <f>+'Emisiones Vigentes'!O27</f>
        <v>2.6461992948074382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f>+'Emisiones Vigentes'!J28/'Emisiones Vigentes'!$M$6</f>
        <v>2746.12357718369</v>
      </c>
      <c r="K28" s="37">
        <f>+'Emisiones Vigentes'!K28</f>
        <v>1.3270964515131592E-3</v>
      </c>
      <c r="L28" s="37">
        <f>+'Emisiones Vigentes'!L28</f>
        <v>2.664E-2</v>
      </c>
      <c r="M28" s="40">
        <f>+'Emisiones Vigentes'!M28</f>
        <v>103.85</v>
      </c>
      <c r="N28" s="40">
        <f>+'Emisiones Vigentes'!N28</f>
        <v>4.9808219178082194</v>
      </c>
      <c r="O28" s="40">
        <f>+'Emisiones Vigentes'!O28</f>
        <v>4.658259653438205</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101">
        <f>+'Emisiones Vigentes'!J29/'Emisiones Vigentes'!$M$6</f>
        <v>4601.0928335070512</v>
      </c>
      <c r="K29" s="30">
        <f>+'Emisiones Vigentes'!K29</f>
        <v>1.3270964515130765E-3</v>
      </c>
      <c r="L29" s="30">
        <f>+'Emisiones Vigentes'!L29</f>
        <v>2.843E-2</v>
      </c>
      <c r="M29" s="33">
        <f>+'Emisiones Vigentes'!M29</f>
        <v>102.801</v>
      </c>
      <c r="N29" s="33">
        <f>+'Emisiones Vigentes'!N29</f>
        <v>6.8410958904109593</v>
      </c>
      <c r="O29" s="33">
        <f>+'Emisiones Vigentes'!O29</f>
        <v>6.2126372431413923</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f>+'Emisiones Vigentes'!J30/'Emisiones Vigentes'!$M$6</f>
        <v>86.730075113772529</v>
      </c>
      <c r="K30" s="37">
        <f>+'Emisiones Vigentes'!K30</f>
        <v>0.12716702209623368</v>
      </c>
      <c r="L30" s="37">
        <f>+'Emisiones Vigentes'!L30</f>
        <v>3.218E-2</v>
      </c>
      <c r="M30" s="40">
        <f>+'Emisiones Vigentes'!M30</f>
        <v>92.591999999999999</v>
      </c>
      <c r="N30" s="40">
        <f>+'Emisiones Vigentes'!N30</f>
        <v>8.9315068493150687</v>
      </c>
      <c r="O30" s="40">
        <f>+'Emisiones Vigentes'!O30</f>
        <v>8.1369035248233228</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101">
        <f>+'Emisiones Vigentes'!J31/'Emisiones Vigentes'!$M$6</f>
        <v>2901.1249952371832</v>
      </c>
      <c r="K31" s="30">
        <f>+'Emisiones Vigentes'!K31</f>
        <v>2.6905681727889884E-3</v>
      </c>
      <c r="L31" s="30">
        <f>+'Emisiones Vigentes'!L31</f>
        <v>3.2850000000000004E-2</v>
      </c>
      <c r="M31" s="33">
        <f>+'Emisiones Vigentes'!M31</f>
        <v>97.039000000000001</v>
      </c>
      <c r="N31" s="33">
        <f>+'Emisiones Vigentes'!N31</f>
        <v>12.868493150684932</v>
      </c>
      <c r="O31" s="33">
        <f>+'Emisiones Vigentes'!O31</f>
        <v>10.777046429466534</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f>+'Emisiones Vigentes'!J32/'Emisiones Vigentes'!$M$6</f>
        <v>4055.9414326659735</v>
      </c>
      <c r="K32" s="37">
        <f>+'Emisiones Vigentes'!K32</f>
        <v>2.3973157086403626E-2</v>
      </c>
      <c r="L32" s="37">
        <f>+'Emisiones Vigentes'!L32</f>
        <v>3.3660000000000002E-2</v>
      </c>
      <c r="M32" s="40">
        <f>+'Emisiones Vigentes'!M32</f>
        <v>115.995</v>
      </c>
      <c r="N32" s="40">
        <f>+'Emisiones Vigentes'!N32</f>
        <v>14.895890410958904</v>
      </c>
      <c r="O32" s="40">
        <f>+'Emisiones Vigentes'!O32</f>
        <v>11.264529629312413</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101">
        <f>+'Emisiones Vigentes'!J33/'Emisiones Vigentes'!$M$6</f>
        <v>1799.7791513806967</v>
      </c>
      <c r="K33" s="30">
        <f>+'Emisiones Vigentes'!K33</f>
        <v>2.184606308613021E-2</v>
      </c>
      <c r="L33" s="30">
        <f>+'Emisiones Vigentes'!L33</f>
        <v>3.397E-2</v>
      </c>
      <c r="M33" s="33">
        <f>+'Emisiones Vigentes'!M33</f>
        <v>104.452</v>
      </c>
      <c r="N33" s="33">
        <f>+'Emisiones Vigentes'!N33</f>
        <v>16.794520547945204</v>
      </c>
      <c r="O33" s="33">
        <f>+'Emisiones Vigentes'!O33</f>
        <v>12.754217581563305</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f>+'Emisiones Vigentes'!J34/'Emisiones Vigentes'!$M$6</f>
        <v>815.926677468305</v>
      </c>
      <c r="K34" s="37">
        <f>+'Emisiones Vigentes'!K34</f>
        <v>1.3270964515130694E-3</v>
      </c>
      <c r="L34" s="37">
        <f>+'Emisiones Vigentes'!L34</f>
        <v>3.3549999999999996E-2</v>
      </c>
      <c r="M34" s="40">
        <f>+'Emisiones Vigentes'!M34</f>
        <v>107.26300000000001</v>
      </c>
      <c r="N34" s="40">
        <f>+'Emisiones Vigentes'!N34</f>
        <v>29.106849315068494</v>
      </c>
      <c r="O34" s="40">
        <f>+'Emisiones Vigentes'!O34</f>
        <v>18.010677171894354</v>
      </c>
      <c r="P34" s="104"/>
      <c r="Q34" s="104"/>
      <c r="R34" s="104"/>
      <c r="S34" s="104"/>
      <c r="T34" s="104"/>
      <c r="U34" s="104"/>
      <c r="V34" s="104"/>
    </row>
    <row r="35" spans="2:22" ht="42" customHeight="1" thickTop="1" x14ac:dyDescent="0.2">
      <c r="B35" s="179"/>
      <c r="C35" s="179"/>
      <c r="D35" s="171" t="s">
        <v>70</v>
      </c>
      <c r="E35" s="171"/>
      <c r="F35" s="171"/>
      <c r="G35" s="171"/>
      <c r="H35" s="171"/>
      <c r="I35" s="171"/>
      <c r="J35" s="42">
        <f>SUM(J26:J34)</f>
        <v>27882.381371049982</v>
      </c>
      <c r="K35" s="62"/>
      <c r="L35" s="62"/>
      <c r="M35" s="63"/>
      <c r="N35" s="64"/>
      <c r="O35" s="64"/>
      <c r="P35" s="104"/>
      <c r="Q35" s="104"/>
      <c r="R35" s="104"/>
      <c r="S35" s="104"/>
      <c r="T35" s="104"/>
      <c r="U35" s="104"/>
      <c r="V35" s="104"/>
    </row>
    <row r="36" spans="2:22" ht="42" customHeight="1" x14ac:dyDescent="0.2">
      <c r="B36" s="179"/>
      <c r="C36" s="179"/>
      <c r="D36" s="172" t="s">
        <v>69</v>
      </c>
      <c r="E36" s="172"/>
      <c r="F36" s="172"/>
      <c r="G36" s="172"/>
      <c r="H36" s="172"/>
      <c r="I36" s="172"/>
      <c r="J36" s="42">
        <f>+J35+J25</f>
        <v>79342.494495142819</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f>+J36+J14</f>
        <v>83114.47816195387</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3"/>
      <c r="C39" s="173"/>
      <c r="D39" s="174" t="s">
        <v>2</v>
      </c>
      <c r="E39" s="175"/>
      <c r="F39" s="176" t="s">
        <v>59</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57</v>
      </c>
      <c r="C62" s="160"/>
      <c r="D62" s="160"/>
      <c r="E62" s="101">
        <f>+J10+J11+J12+J15</f>
        <v>4251.6530996234578</v>
      </c>
      <c r="F62" s="101">
        <f>+J13</f>
        <v>531.94318846747171</v>
      </c>
      <c r="G62" s="101">
        <f>+J16</f>
        <v>8482.3304684393042</v>
      </c>
      <c r="H62" s="101"/>
      <c r="I62" s="101">
        <f>+J17</f>
        <v>6530.040225037299</v>
      </c>
      <c r="J62" s="101">
        <f>+J18</f>
        <v>5054.1776284959433</v>
      </c>
      <c r="K62" s="101">
        <f>+J19</f>
        <v>7289.899893358056</v>
      </c>
      <c r="L62" s="101">
        <f>+J20</f>
        <v>1858.9979963473236</v>
      </c>
      <c r="M62" s="101">
        <f>+J21</f>
        <v>7881.9142355596423</v>
      </c>
      <c r="N62" s="101"/>
      <c r="O62" s="101">
        <f>+J22</f>
        <v>4861.4629450907978</v>
      </c>
      <c r="P62" s="101">
        <f>+J23</f>
        <v>5030.2763824823514</v>
      </c>
      <c r="Q62" s="101"/>
      <c r="R62" s="101">
        <f>+J24</f>
        <v>3459.4007280022493</v>
      </c>
      <c r="S62" s="101"/>
      <c r="T62" s="101"/>
      <c r="U62" s="101"/>
      <c r="V62" s="73">
        <f>SUM(E62:U62)</f>
        <v>55232.096790903888</v>
      </c>
      <c r="W62" s="3"/>
      <c r="X62" s="3"/>
    </row>
    <row r="63" spans="2:24" s="72" customFormat="1" ht="57" customHeight="1" thickTop="1" thickBot="1" x14ac:dyDescent="0.25">
      <c r="B63" s="161" t="s">
        <v>34</v>
      </c>
      <c r="C63" s="161"/>
      <c r="D63" s="161"/>
      <c r="E63" s="38"/>
      <c r="F63" s="38">
        <f>+J26</f>
        <v>3586.4760157700889</v>
      </c>
      <c r="G63" s="38"/>
      <c r="H63" s="38">
        <f>+J27</f>
        <v>7289.1866127232206</v>
      </c>
      <c r="I63" s="38"/>
      <c r="J63" s="38">
        <f>+J28</f>
        <v>2746.12357718369</v>
      </c>
      <c r="K63" s="38"/>
      <c r="L63" s="38">
        <f>+J29</f>
        <v>4601.0928335070512</v>
      </c>
      <c r="M63" s="38"/>
      <c r="N63" s="38">
        <f>+J30</f>
        <v>86.730075113772529</v>
      </c>
      <c r="O63" s="38"/>
      <c r="P63" s="38"/>
      <c r="Q63" s="38">
        <f>+J31</f>
        <v>2901.1249952371832</v>
      </c>
      <c r="R63" s="38"/>
      <c r="S63" s="38">
        <f>+J32</f>
        <v>4055.9414326659735</v>
      </c>
      <c r="T63" s="38">
        <f>+J33</f>
        <v>1799.7791513806967</v>
      </c>
      <c r="U63" s="38">
        <f>+J34</f>
        <v>815.926677468305</v>
      </c>
      <c r="V63" s="74">
        <f>SUM(E63:U63)</f>
        <v>27882.381371049982</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61" t="s">
        <v>6</v>
      </c>
      <c r="C65" s="161"/>
      <c r="D65" s="161"/>
      <c r="E65" s="80">
        <f>SUM(E62:E63)</f>
        <v>4251.6530996234578</v>
      </c>
      <c r="F65" s="80">
        <f t="shared" ref="F65:U65" si="0">SUM(F62:F63)</f>
        <v>4118.4192042375607</v>
      </c>
      <c r="G65" s="80">
        <f t="shared" si="0"/>
        <v>8482.3304684393042</v>
      </c>
      <c r="H65" s="80">
        <f t="shared" si="0"/>
        <v>7289.1866127232206</v>
      </c>
      <c r="I65" s="80">
        <f t="shared" si="0"/>
        <v>6530.040225037299</v>
      </c>
      <c r="J65" s="80">
        <f t="shared" si="0"/>
        <v>7800.3012056796333</v>
      </c>
      <c r="K65" s="80">
        <f t="shared" si="0"/>
        <v>7289.899893358056</v>
      </c>
      <c r="L65" s="80">
        <f t="shared" si="0"/>
        <v>6460.0908298543745</v>
      </c>
      <c r="M65" s="80">
        <f t="shared" si="0"/>
        <v>7881.9142355596423</v>
      </c>
      <c r="N65" s="80">
        <f t="shared" si="0"/>
        <v>86.730075113772529</v>
      </c>
      <c r="O65" s="80">
        <f t="shared" si="0"/>
        <v>4861.4629450907978</v>
      </c>
      <c r="P65" s="80">
        <f t="shared" si="0"/>
        <v>5030.2763824823514</v>
      </c>
      <c r="Q65" s="80">
        <f t="shared" si="0"/>
        <v>2901.1249952371832</v>
      </c>
      <c r="R65" s="80">
        <f t="shared" si="0"/>
        <v>3459.4007280022493</v>
      </c>
      <c r="S65" s="80">
        <f t="shared" si="0"/>
        <v>4055.9414326659735</v>
      </c>
      <c r="T65" s="80">
        <f t="shared" si="0"/>
        <v>1799.7791513806967</v>
      </c>
      <c r="U65" s="80">
        <f t="shared" si="0"/>
        <v>815.926677468305</v>
      </c>
      <c r="V65" s="80">
        <f>SUM(V62:V63)</f>
        <v>83114.47816195387</v>
      </c>
      <c r="W65" s="46"/>
      <c r="X65" s="3"/>
    </row>
    <row r="66" spans="1:24" s="72" customFormat="1" ht="58.5" customHeight="1" thickTop="1" x14ac:dyDescent="0.2">
      <c r="B66" s="160" t="s">
        <v>55</v>
      </c>
      <c r="C66" s="160"/>
      <c r="D66" s="160"/>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62" t="s">
        <v>7</v>
      </c>
      <c r="C72" s="163"/>
      <c r="D72" s="163"/>
      <c r="E72" s="163"/>
      <c r="F72" s="163"/>
      <c r="G72" s="163"/>
      <c r="H72" s="163"/>
      <c r="I72" s="163"/>
      <c r="J72" s="163"/>
      <c r="K72" s="163"/>
      <c r="L72" s="163"/>
      <c r="M72" s="163"/>
      <c r="N72" s="163"/>
      <c r="O72" s="163"/>
      <c r="P72" s="163"/>
      <c r="Q72" s="163"/>
      <c r="R72" s="163"/>
      <c r="S72" s="163"/>
      <c r="T72" s="163"/>
      <c r="U72" s="164"/>
      <c r="V72" s="104"/>
    </row>
    <row r="73" spans="1:24" ht="18.75" customHeight="1" x14ac:dyDescent="0.2">
      <c r="A73" s="104"/>
      <c r="B73" s="165"/>
      <c r="C73" s="166"/>
      <c r="D73" s="166"/>
      <c r="E73" s="166"/>
      <c r="F73" s="166"/>
      <c r="G73" s="166"/>
      <c r="H73" s="166"/>
      <c r="I73" s="166"/>
      <c r="J73" s="166"/>
      <c r="K73" s="166"/>
      <c r="L73" s="166"/>
      <c r="M73" s="166"/>
      <c r="N73" s="166"/>
      <c r="O73" s="166"/>
      <c r="P73" s="166"/>
      <c r="Q73" s="166"/>
      <c r="R73" s="166"/>
      <c r="S73" s="166"/>
      <c r="T73" s="166"/>
      <c r="U73" s="167"/>
      <c r="V73" s="104"/>
    </row>
    <row r="74" spans="1:24" ht="18.75" customHeight="1" x14ac:dyDescent="0.2">
      <c r="A74" s="104"/>
      <c r="B74" s="165"/>
      <c r="C74" s="166"/>
      <c r="D74" s="166"/>
      <c r="E74" s="166"/>
      <c r="F74" s="166"/>
      <c r="G74" s="166"/>
      <c r="H74" s="166"/>
      <c r="I74" s="166"/>
      <c r="J74" s="166"/>
      <c r="K74" s="166"/>
      <c r="L74" s="166"/>
      <c r="M74" s="166"/>
      <c r="N74" s="166"/>
      <c r="O74" s="166"/>
      <c r="P74" s="166"/>
      <c r="Q74" s="166"/>
      <c r="R74" s="166"/>
      <c r="S74" s="166"/>
      <c r="T74" s="166"/>
      <c r="U74" s="167"/>
      <c r="V74" s="104"/>
    </row>
    <row r="75" spans="1:24" ht="18.75" customHeight="1" x14ac:dyDescent="0.2">
      <c r="A75" s="104"/>
      <c r="B75" s="165"/>
      <c r="C75" s="166"/>
      <c r="D75" s="166"/>
      <c r="E75" s="166"/>
      <c r="F75" s="166"/>
      <c r="G75" s="166"/>
      <c r="H75" s="166"/>
      <c r="I75" s="166"/>
      <c r="J75" s="166"/>
      <c r="K75" s="166"/>
      <c r="L75" s="166"/>
      <c r="M75" s="166"/>
      <c r="N75" s="166"/>
      <c r="O75" s="166"/>
      <c r="P75" s="166"/>
      <c r="Q75" s="166"/>
      <c r="R75" s="166"/>
      <c r="S75" s="166"/>
      <c r="T75" s="166"/>
      <c r="U75" s="167"/>
      <c r="V75" s="104"/>
    </row>
    <row r="76" spans="1:24" ht="49.5" customHeight="1" x14ac:dyDescent="0.2">
      <c r="A76" s="104"/>
      <c r="B76" s="168"/>
      <c r="C76" s="169"/>
      <c r="D76" s="169"/>
      <c r="E76" s="169"/>
      <c r="F76" s="169"/>
      <c r="G76" s="169"/>
      <c r="H76" s="169"/>
      <c r="I76" s="169"/>
      <c r="J76" s="169"/>
      <c r="K76" s="169"/>
      <c r="L76" s="169"/>
      <c r="M76" s="169"/>
      <c r="N76" s="169"/>
      <c r="O76" s="169"/>
      <c r="P76" s="169"/>
      <c r="Q76" s="169"/>
      <c r="R76" s="169"/>
      <c r="S76" s="169"/>
      <c r="T76" s="169"/>
      <c r="U76" s="170"/>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236" spans="5:5" ht="0" hidden="1" customHeight="1" x14ac:dyDescent="0.2"/>
    <row r="237" spans="5:5" ht="0" hidden="1" customHeight="1" x14ac:dyDescent="0.2"/>
    <row r="240" spans="5:5" ht="0" hidden="1" customHeight="1" x14ac:dyDescent="0.2">
      <c r="E240" s="3" t="s">
        <v>8</v>
      </c>
    </row>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LeCU1+FPtBxNpeXwVAa4wBTftoBp5LiNRhxGpiePGoOofNYxS7mZo/DVybj7sJH2icBEV7ZTvKFNmac+pxPJyw==" saltValue="IQiIp2cxb6hfe9nx3aVj+Q==" spinCount="100000" sheet="1"/>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2020-05-20T01:39:25Z</dcterms:modified>
</cp:coreProperties>
</file>